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firstSheet="1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<sst xmlns="http://schemas.openxmlformats.org/spreadsheetml/2006/main" count="204" uniqueCount="154">
  <si>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</si>
  <si>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</si>
  <si>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</si>
  <si>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</si>
  <si>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</si>
  <si>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</si>
  <si>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</si>
  <si>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</si>
  <si>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</si>
  <si>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</si>
  <si>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</si>
  <si>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</si>
  <si>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</si>
  <si>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</si>
  <si>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</si>
  <si>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</si>
  <si>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</si>
  <si>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</si>
  <si>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</si>
  <si>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</si>
  <si>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</si>
  <si>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</si>
  <si>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</si>
  <si>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</si>
  <si>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</si>
  <si>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</si>
  <si>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</si>
  <si>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</si>
  <si>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</si>
  <si>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</si>
  <si>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</si>
  <si>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</si>
  <si>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</si>
  <si>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</si>
  <si>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</si>
  <si>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</si>
  <si>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</si>
  <si>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</si>
  <si>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</si>
  <si>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</si>
  <si>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</si>
  <si>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</si>
  <si>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</si>
  <si>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</si>
  <si>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</si>
  <si>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</si>
  <si>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</si>
  <si>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</si>
  <si>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</si>
  <si>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</si>
  <si>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</si>
  <si>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</si>
  <si>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</si>
  <si>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</si>
  <si>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</si>
  <si>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</si>
  <si>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</si>
  <si>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</si>
  <si>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</si>
  <si>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</si>
  <si>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</si>
  <si>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</si>
  <si>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</si>
  <si>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</si>
  <si>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</si>
  <si>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</si>
  <si>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</si>
  <si>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</si>
  <si>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</si>
  <si>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</si>
  <si>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</si>
  <si>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</si>
  <si>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</si>
  <si>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</si>
  <si>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</si>
  <si>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</si>
  <si>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</si>
  <si>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</si>
  <si>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</si>
  <si>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</si>
  <si>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</si>
  <si>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</si>
  <si>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</si>
  <si>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</si>
  <si>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</si>
  <si>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</si>
  <si>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</si>
  <si>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</si>
  <si>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</si>
  <si>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</si>
  <si>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</si>
  <si>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</si>
  <si>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</si>
  <si>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</si>
  <si>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</si>
  <si>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</si>
  <si>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</si>
  <si>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</si>
  <si>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</si>
  <si>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</si>
  <si>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</si>
  <si>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</si>
  <si>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</si>
  <si>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</si>
  <si>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</si>
  <si>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</si>
  <si>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</si>
  <si>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</si>
  <si>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</si>
  <si>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</si>
  <si>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</si>
  <si>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</si>
  <si>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</si>
  <si>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</si>
  <si>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</si>
  <si>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</si>
  <si>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</si>
  <si>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</si>
  <si>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</si>
  <si>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</si>
  <si>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</si>
  <si>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</si>
  <si>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</si>
  <si>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</si>
  <si>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</si>
  <si>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</si>
  <si>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</si>
  <si>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</si>
  <si>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</si>
  <si>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</si>
  <si>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</si>
  <si>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</si>
  <si>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</si>
  <si>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</si>
  <si>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</si>
  <si>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</si>
  <si>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</si>
  <si>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</si>
  <si>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</si>
  <si>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</si>
  <si>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</si>
  <si>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</si>
  <si>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</si>
  <si>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</si>
  <si>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 xml:space="preserve">         FOLHA   285</t>
  </si>
  <si>
    <t>31/12/2013</t>
  </si>
  <si>
    <t>Ajuste de Exercícios Anteriores</t>
  </si>
  <si>
    <t>Belém, 31 de Março de 2014.</t>
  </si>
  <si>
    <t>31/03/2014</t>
  </si>
  <si>
    <t xml:space="preserve">                            Belém, 31 de Março de 2014</t>
  </si>
  <si>
    <t>Saldo em 31 de Março de 2014</t>
  </si>
  <si>
    <t xml:space="preserve">        NO PERÍODO DE 31 DE MARÇO DE 2014 E 31 DEZEMBRO DE 2013.</t>
  </si>
  <si>
    <t xml:space="preserve">                                      Belém, 31 de Março de 2014</t>
  </si>
  <si>
    <t>Belém, 31 de Março de 2014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</si>
</sst>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23">
      <selection activeCell="K54" sqref="K5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41729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287019.37000000005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85679.05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v>85679.05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0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199696.92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295866.7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-285877.15</f>
        <v>-285877.15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85832.08</v>
      </c>
      <c r="H24" s="5"/>
      <c r="I24" s="5">
        <v>87322.08</v>
      </c>
      <c r="K24" s="1"/>
    </row>
    <row r="25" spans="1:12" ht="12.75">
      <c r="A25" s="9" t="s">
        <v>78</v>
      </c>
      <c r="G25" s="5">
        <v>6472.19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100</v>
      </c>
      <c r="H31" s="6"/>
      <c r="I31" s="5">
        <v>4.82</v>
      </c>
      <c r="K31" s="1"/>
    </row>
    <row r="32" spans="1:11" ht="12.75">
      <c r="A32" t="s">
        <v>129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1643.4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576266.3200000001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576266.3200000001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142995.25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7503.41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863285.6900000002</v>
      </c>
      <c r="H54" s="1"/>
      <c r="I54" s="12">
        <f>I14+I41</f>
        <v>811162.02</v>
      </c>
      <c r="K54" s="1">
        <f>G54-passivo2!G42</f>
        <v>0</v>
      </c>
    </row>
    <row r="55" ht="13.5" thickTop="1"/>
    <row r="56" ht="12.75">
      <c r="D56" t="s">
        <v>147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5">
      <selection activeCell="G36" sqref="G36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41729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928060.04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281507.85+86410.14</f>
        <v>367917.99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36514.44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485787.62</v>
      </c>
      <c r="H28" s="1"/>
      <c r="I28" s="1">
        <v>180403.39</v>
      </c>
    </row>
    <row r="29" spans="1:9" ht="12.75">
      <c r="A29" t="s">
        <v>29</v>
      </c>
      <c r="G29" s="1">
        <v>6287.59</v>
      </c>
      <c r="H29" s="1"/>
      <c r="I29" s="1">
        <v>4635.87</v>
      </c>
    </row>
    <row r="30" spans="1:12" ht="12.75">
      <c r="A30" t="s">
        <v>83</v>
      </c>
      <c r="G30" s="1">
        <v>31552.4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-64774.350000000064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-251895.43000000005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863285.69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147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6">
      <selection activeCell="D67" sqref="D67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41729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572112.84</v>
      </c>
      <c r="J15" s="11">
        <v>3145724.21</v>
      </c>
    </row>
    <row r="17" spans="1:10" ht="12.75">
      <c r="A17" t="s">
        <v>84</v>
      </c>
      <c r="G17" s="5"/>
      <c r="H17" s="1">
        <f>resultado!H15</f>
        <v>453081.8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108641.2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2890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4057.5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858.98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301166.1500000001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77150.7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824148.38-H29-H44-H53-H60</f>
        <v>224015.4500000001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270946.6899999999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140.11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140.11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271086.7999999999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271086.79999999993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521498.01999999996</v>
      </c>
      <c r="J44" s="11">
        <v>1425716.98</v>
      </c>
      <c r="K44" s="1"/>
    </row>
    <row r="45" spans="1:10" ht="12.75">
      <c r="A45" t="s">
        <v>67</v>
      </c>
      <c r="H45" s="1">
        <v>161472.11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319302.66</v>
      </c>
      <c r="J50" s="1">
        <v>533167.95</v>
      </c>
    </row>
    <row r="51" spans="1:10" ht="12.75">
      <c r="A51" t="s">
        <v>94</v>
      </c>
      <c r="H51" s="1">
        <v>40723.25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896.3299999999999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214.19+592.66</f>
        <v>806.8499999999999</v>
      </c>
      <c r="J55" s="1">
        <v>32.39</v>
      </c>
    </row>
    <row r="56" spans="1:10" ht="12.75">
      <c r="A56" t="s">
        <v>69</v>
      </c>
      <c r="H56" s="1">
        <v>0</v>
      </c>
      <c r="J56" s="1">
        <v>1193.48</v>
      </c>
    </row>
    <row r="57" spans="1:10" ht="12.75">
      <c r="A57" t="s">
        <v>116</v>
      </c>
      <c r="H57" s="1">
        <f>84.33+5.15</f>
        <v>89.48</v>
      </c>
      <c r="J57" s="1">
        <v>1103.39</v>
      </c>
    </row>
    <row r="58" ht="12.75" hidden="1"/>
    <row r="60" spans="1:10" ht="12.75">
      <c r="A60" t="s">
        <v>70</v>
      </c>
      <c r="H60" s="11">
        <f>H61+H62</f>
        <v>587.88</v>
      </c>
      <c r="I60" s="7"/>
      <c r="J60" s="11">
        <v>3963.09</v>
      </c>
    </row>
    <row r="61" spans="1:10" ht="12.75">
      <c r="A61" t="s">
        <v>71</v>
      </c>
      <c r="H61" s="1">
        <v>587.88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-251895.43000000005</v>
      </c>
      <c r="I64" s="7"/>
      <c r="J64" s="11">
        <v>-52527.21000000043</v>
      </c>
    </row>
    <row r="66" spans="4:8" ht="12.75">
      <c r="D66" t="s">
        <v>153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52">
      <selection activeCell="C113" sqref="C11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 t="s">
        <v>144</v>
      </c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148</v>
      </c>
      <c r="E11" s="6"/>
      <c r="F11" s="18" t="s">
        <v>145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65124.40999999986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-251895.43000000005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-251895.43000000005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0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0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317019.8399999999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13000.739999999989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12942.049999999988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1490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-3155.5299999999997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1819.4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304019.0999999999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-2037.5000000000146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1644.5800000000017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305384.23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1651.7200000000003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-2623.9300000000003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8296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8296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56828.40999999986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85679.05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56828.41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149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4">
      <selection activeCell="A37" sqref="A37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151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146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-251895.43000000005</v>
      </c>
      <c r="E31" s="42">
        <f>D31</f>
        <v>-251895.43000000005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150</v>
      </c>
      <c r="B33" s="35">
        <f>B25+B29+B31</f>
        <v>187121.08000000002</v>
      </c>
      <c r="C33" s="35" t="e">
        <f>C25+C29+C31</f>
        <v>#REF!</v>
      </c>
      <c r="D33" s="35">
        <f>D25+D29+D31+D27</f>
        <v>-251895.43000000046</v>
      </c>
      <c r="E33" s="35">
        <f>E25+E29+E31+E27</f>
        <v>-64774.35000000046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152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7">
      <selection activeCell="H22" sqref="H22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41729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572112.84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453081.8</v>
      </c>
      <c r="J15" s="1">
        <v>1861151.62</v>
      </c>
    </row>
    <row r="16" spans="1:10" ht="12.75">
      <c r="A16" t="s">
        <v>85</v>
      </c>
      <c r="G16" s="5"/>
      <c r="H16" s="1">
        <f>102186.2+6455</f>
        <v>108641.2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2890</v>
      </c>
      <c r="J20" s="1">
        <v>28238.3</v>
      </c>
    </row>
    <row r="21" spans="1:10" ht="12.75">
      <c r="A21" t="s">
        <v>87</v>
      </c>
      <c r="G21" s="5"/>
      <c r="H21" s="1">
        <v>4057.5</v>
      </c>
      <c r="J21" s="1">
        <v>38601</v>
      </c>
    </row>
    <row r="22" spans="1:10" ht="12.75">
      <c r="A22" t="s">
        <v>143</v>
      </c>
      <c r="G22" s="5"/>
      <c r="H22" s="1">
        <f>1980+20+1292.34+150</f>
        <v>3442.34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-824008.27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-209899.12</f>
        <v>-209899.12</v>
      </c>
      <c r="J26" s="1">
        <f>-924835.05</f>
        <v>-924835.05</v>
      </c>
    </row>
    <row r="27" spans="1:10" ht="12.75">
      <c r="A27" t="s">
        <v>16</v>
      </c>
      <c r="G27" s="5"/>
      <c r="H27" s="1">
        <f>-18424.85</f>
        <v>-18424.85</v>
      </c>
      <c r="J27" s="1">
        <f>-203611.39</f>
        <v>-203611.39</v>
      </c>
    </row>
    <row r="28" spans="1:10" ht="12.75">
      <c r="A28" t="s">
        <v>89</v>
      </c>
      <c r="G28" s="5"/>
      <c r="H28" s="1">
        <f>-428877.1</f>
        <v>-428877.1</v>
      </c>
      <c r="J28" s="1">
        <f>-1331585.59</f>
        <v>-1331585.59</v>
      </c>
    </row>
    <row r="29" spans="1:13" ht="12.75">
      <c r="A29" t="s">
        <v>90</v>
      </c>
      <c r="G29" s="5"/>
      <c r="H29" s="1">
        <f>-152502.54</f>
        <v>-152502.54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-14444.77</f>
        <v>-14444.77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140.11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-251895.43000000005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-251895.43000000005</v>
      </c>
      <c r="I37" s="7"/>
      <c r="J37" s="12">
        <f>J34+J36</f>
        <v>-52527.21000000043</v>
      </c>
    </row>
    <row r="38" ht="13.5" thickTop="1"/>
    <row r="40" ht="12.75">
      <c r="D40" t="s">
        <v>147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2014-11-10T20:19:32Z</dcterms:modified>
  <cp:category/>
  <cp:version/>
  <cp:contentType/>
  <cp:contentStatus/>
</cp:coreProperties>
</file>