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firstSheet="1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<sst xmlns="http://schemas.openxmlformats.org/spreadsheetml/2006/main" count="204" uniqueCount="154">
  <si>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</si>
  <si>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</si>
  <si>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</si>
  <si>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</si>
  <si>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</si>
  <si>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</si>
  <si>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</si>
  <si>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</si>
  <si>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</si>
  <si>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</si>
  <si>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</si>
  <si>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</si>
  <si>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</si>
  <si>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</si>
  <si>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</si>
  <si>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</si>
  <si>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</si>
  <si>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</si>
  <si>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</si>
  <si>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</si>
  <si>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</si>
  <si>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</si>
  <si>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</si>
  <si>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</si>
  <si>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</si>
  <si>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</si>
  <si>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</si>
  <si>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</si>
  <si>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</si>
  <si>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</si>
  <si>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</si>
  <si>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</si>
  <si>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</si>
  <si>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</si>
  <si>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</si>
  <si>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</si>
  <si>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</si>
  <si>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</si>
  <si>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</si>
  <si>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</si>
  <si>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</si>
  <si>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</si>
  <si>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</si>
  <si>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</si>
  <si>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</si>
  <si>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</si>
  <si>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</si>
  <si>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</si>
  <si>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</si>
  <si>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</si>
  <si>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</si>
  <si>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</si>
  <si>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</si>
  <si>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</si>
  <si>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</si>
  <si>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</si>
  <si>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</si>
  <si>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</si>
  <si>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</si>
  <si>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</si>
  <si>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</si>
  <si>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</si>
  <si>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</si>
  <si>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</si>
  <si>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</si>
  <si>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</si>
  <si>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</si>
  <si>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</si>
  <si>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</si>
  <si>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</si>
  <si>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</si>
  <si>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</si>
  <si>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</si>
  <si>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</si>
  <si>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</si>
  <si>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</si>
  <si>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</si>
  <si>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</si>
  <si>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</si>
  <si>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</si>
  <si>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</si>
  <si>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</si>
  <si>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</si>
  <si>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</si>
  <si>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</si>
  <si>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</si>
  <si>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</si>
  <si>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</si>
  <si>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</si>
  <si>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</si>
  <si>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</si>
  <si>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</si>
  <si>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</si>
  <si>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</si>
  <si>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</si>
  <si>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</si>
  <si>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</si>
  <si>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</si>
  <si>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</si>
  <si>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</si>
  <si>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</si>
  <si>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</si>
  <si>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</si>
  <si>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</si>
  <si>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</si>
  <si>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</si>
  <si>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</si>
  <si>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</si>
  <si>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</si>
  <si>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</si>
  <si>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</si>
  <si>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</si>
  <si>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</si>
  <si>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</si>
  <si>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</si>
  <si>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</si>
  <si>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</si>
  <si>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</si>
  <si>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</si>
  <si>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</si>
  <si>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</si>
  <si>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</si>
  <si>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</si>
  <si>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</si>
  <si>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</si>
  <si>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</si>
  <si>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</si>
  <si>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</si>
  <si>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</si>
  <si>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</si>
  <si>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</si>
  <si>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</si>
  <si>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</si>
  <si>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</si>
  <si>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</si>
  <si>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</si>
  <si>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</si>
  <si>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</si>
  <si>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</si>
  <si>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</si>
  <si>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</si>
  <si>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</si>
  <si>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</si>
  <si>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 xml:space="preserve">   Outras Receitas </t>
  </si>
  <si>
    <t xml:space="preserve">         FOLHA   285</t>
  </si>
  <si>
    <t>31/01/2014</t>
  </si>
  <si>
    <t>31/12/2013</t>
  </si>
  <si>
    <t xml:space="preserve">        NO PERÍODO DE 31 DE JANEIRO DE 2014 E 31 DEZEMBRO DE 2013.</t>
  </si>
  <si>
    <t>Saldo em 31 de Janeiro de 2014</t>
  </si>
  <si>
    <t>Belém, 31 de Janeiro de 2014.</t>
  </si>
  <si>
    <t xml:space="preserve">                            Belém, 31 de Janeiro de 2014</t>
  </si>
  <si>
    <t>Belém, 31 de Janeiro de 2014</t>
  </si>
  <si>
    <t xml:space="preserve">                                      Belém, 31 de Janeiro de 2014</t>
  </si>
  <si>
    <t>Ajuste de Exercícios Anteriores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</si>
</sst>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34">
      <selection activeCell="D57" sqref="D57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41670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204216.49999999997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6990.69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f>361.49+2555.58</f>
        <v>2917.0699999999997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4073.62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193604.60999999996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294682.36</v>
      </c>
      <c r="H22" s="5"/>
      <c r="I22" s="5">
        <v>308808.75</v>
      </c>
      <c r="M22" s="1"/>
    </row>
    <row r="23" spans="1:11" ht="12.75">
      <c r="A23" s="9" t="s">
        <v>118</v>
      </c>
      <c r="B23" s="2"/>
      <c r="C23" s="2"/>
      <c r="D23" s="2"/>
      <c r="F23" s="1"/>
      <c r="G23" s="5">
        <f>-285877.15</f>
        <v>-285877.15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v>86832.08</v>
      </c>
      <c r="H24" s="5"/>
      <c r="I24" s="5">
        <v>87322.08</v>
      </c>
      <c r="K24" s="1"/>
    </row>
    <row r="25" spans="1:12" ht="12.75">
      <c r="A25" s="9" t="s">
        <v>78</v>
      </c>
      <c r="G25" s="5">
        <v>0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f>104.22+560</f>
        <v>664.22</v>
      </c>
      <c r="H31" s="6"/>
      <c r="I31" s="5">
        <v>4.82</v>
      </c>
      <c r="K31" s="1"/>
    </row>
    <row r="32" spans="1:11" ht="12.75">
      <c r="A32" t="s">
        <v>129</v>
      </c>
      <c r="G32" s="5">
        <v>97303.1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134</v>
      </c>
      <c r="B34" s="2"/>
      <c r="C34" s="2"/>
      <c r="G34" s="11">
        <v>3621.2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576266.3200000001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576266.3200000001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58165.08</v>
      </c>
      <c r="H46" s="6"/>
      <c r="I46" s="5">
        <v>49869.08</v>
      </c>
      <c r="L46" s="1"/>
    </row>
    <row r="47" spans="1:12" ht="12.75">
      <c r="A47" t="s">
        <v>80</v>
      </c>
      <c r="G47" s="5">
        <v>142995.25</v>
      </c>
      <c r="H47" s="6"/>
      <c r="I47" s="5">
        <v>142995.25</v>
      </c>
      <c r="L47" s="1"/>
    </row>
    <row r="48" spans="1:9" ht="12.75">
      <c r="A48" t="s">
        <v>115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7503.41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9" ht="13.5" thickBot="1">
      <c r="A54" s="2" t="s">
        <v>5</v>
      </c>
      <c r="B54" s="2"/>
      <c r="G54" s="12">
        <f>G14+G41</f>
        <v>780482.8200000001</v>
      </c>
      <c r="H54" s="1"/>
      <c r="I54" s="12">
        <f>I14+I41</f>
        <v>811162.02</v>
      </c>
    </row>
    <row r="55" ht="13.5" thickTop="1"/>
    <row r="56" ht="12.75">
      <c r="D56" t="s">
        <v>149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136</v>
      </c>
      <c r="F62" t="s">
        <v>137</v>
      </c>
    </row>
    <row r="63" spans="2:7" ht="12.75">
      <c r="B63" t="s">
        <v>103</v>
      </c>
      <c r="G63" t="s">
        <v>126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8">
      <selection activeCell="D47" sqref="D47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41670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647072.52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261265.63+113111.62</f>
        <v>374377.25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50264.08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f>180403.39+3215.77</f>
        <v>183619.16</v>
      </c>
      <c r="H28" s="1"/>
      <c r="I28" s="1">
        <v>180403.39</v>
      </c>
    </row>
    <row r="29" spans="1:9" ht="12.75">
      <c r="A29" t="s">
        <v>29</v>
      </c>
      <c r="G29" s="1">
        <v>4511.35</v>
      </c>
      <c r="H29" s="1"/>
      <c r="I29" s="1">
        <v>4635.87</v>
      </c>
    </row>
    <row r="30" spans="1:12" ht="12.75">
      <c r="A30" t="s">
        <v>83</v>
      </c>
      <c r="G30" s="1">
        <v>34300.68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133410.3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140</v>
      </c>
      <c r="G36" s="1">
        <f>resultado!H37</f>
        <v>-53710.78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780482.8200000001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149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136</v>
      </c>
      <c r="F50" t="s">
        <v>137</v>
      </c>
    </row>
    <row r="51" spans="2:7" ht="12.75">
      <c r="B51" t="s">
        <v>104</v>
      </c>
      <c r="G51" t="s">
        <v>126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2">
      <selection activeCell="H32" sqref="H32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41670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198927.2</v>
      </c>
      <c r="J15" s="11">
        <v>3145724.21</v>
      </c>
    </row>
    <row r="17" spans="1:10" ht="12.75">
      <c r="A17" t="s">
        <v>84</v>
      </c>
      <c r="G17" s="5"/>
      <c r="H17" s="1">
        <f>resultado!H15</f>
        <v>148550.4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47796.8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0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1440</v>
      </c>
      <c r="I23" s="1"/>
      <c r="J23" s="1">
        <v>38601</v>
      </c>
    </row>
    <row r="24" spans="1:10" ht="12.75">
      <c r="A24" t="s">
        <v>143</v>
      </c>
      <c r="G24" s="5"/>
      <c r="H24" s="1">
        <f>resultado!H22-H25</f>
        <v>-1443.3600000000001</v>
      </c>
      <c r="I24" s="1"/>
      <c r="J24" s="1">
        <v>169112.18</v>
      </c>
    </row>
    <row r="25" spans="1:10" ht="12.75">
      <c r="A25" t="s">
        <v>113</v>
      </c>
      <c r="H25" s="1">
        <v>2583.36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138621.14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40256.83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252719.97-H29-H44-H53</f>
        <v>98364.31000000001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60306.06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81.99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81.99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60388.049999999996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60388.05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113812.68000000001</v>
      </c>
      <c r="J44" s="11">
        <v>1425716.98</v>
      </c>
      <c r="K44" s="1"/>
    </row>
    <row r="45" spans="1:10" ht="12.75">
      <c r="A45" t="s">
        <v>67</v>
      </c>
      <c r="H45" s="1">
        <v>61354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39595.48</v>
      </c>
      <c r="J50" s="1">
        <v>533167.95</v>
      </c>
    </row>
    <row r="51" spans="1:10" ht="12.75">
      <c r="A51" t="s">
        <v>94</v>
      </c>
      <c r="H51" s="1">
        <v>12863.2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286.15</v>
      </c>
      <c r="I53" s="7"/>
      <c r="J53" s="11">
        <v>2329.26</v>
      </c>
    </row>
    <row r="54" ht="12.75" hidden="1"/>
    <row r="55" spans="1:10" ht="12.75">
      <c r="A55" t="s">
        <v>117</v>
      </c>
      <c r="H55" s="1">
        <v>214.19</v>
      </c>
      <c r="J55" s="1">
        <v>32.39</v>
      </c>
    </row>
    <row r="56" spans="1:10" ht="12.75">
      <c r="A56" t="s">
        <v>69</v>
      </c>
      <c r="H56" s="1">
        <v>0</v>
      </c>
      <c r="J56" s="1">
        <v>1193.48</v>
      </c>
    </row>
    <row r="57" spans="1:10" ht="12.75">
      <c r="A57" t="s">
        <v>116</v>
      </c>
      <c r="H57" s="1">
        <f>66.81+5.15</f>
        <v>71.96000000000001</v>
      </c>
      <c r="J57" s="1">
        <v>1103.39</v>
      </c>
    </row>
    <row r="58" ht="12.75" hidden="1"/>
    <row r="60" spans="1:10" ht="12.75">
      <c r="A60" t="s">
        <v>70</v>
      </c>
      <c r="H60" s="11">
        <f>H61+H62</f>
        <v>0</v>
      </c>
      <c r="I60" s="7"/>
      <c r="J60" s="11">
        <v>3963.09</v>
      </c>
    </row>
    <row r="61" spans="1:10" ht="12.75">
      <c r="A61" t="s">
        <v>71</v>
      </c>
      <c r="H61" s="1">
        <v>0</v>
      </c>
      <c r="J61" s="1">
        <v>3963.09</v>
      </c>
    </row>
    <row r="63" ht="12.75" hidden="1"/>
    <row r="64" spans="1:10" ht="12.75">
      <c r="A64" t="s">
        <v>133</v>
      </c>
      <c r="H64" s="11">
        <f>resultado!H37</f>
        <v>-53710.78</v>
      </c>
      <c r="I64" s="7"/>
      <c r="J64" s="11">
        <v>-52527.21000000043</v>
      </c>
    </row>
    <row r="66" spans="4:8" ht="12.75">
      <c r="D66" t="s">
        <v>151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136</v>
      </c>
      <c r="F70" t="s">
        <v>137</v>
      </c>
    </row>
    <row r="71" spans="2:7" ht="12.75">
      <c r="B71" t="s">
        <v>105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52">
      <selection activeCell="C115" sqref="C115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 t="s">
        <v>144</v>
      </c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145</v>
      </c>
      <c r="E11" s="6"/>
      <c r="F11" s="18" t="s">
        <v>146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-13563.949999999997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-53710.78</v>
      </c>
      <c r="E15" s="7"/>
      <c r="F15" s="11">
        <v>73003.13999999958</v>
      </c>
    </row>
    <row r="16" spans="1:6" ht="12.75">
      <c r="A16" s="9" t="s">
        <v>132</v>
      </c>
      <c r="B16" s="19"/>
      <c r="C16" s="13"/>
      <c r="D16" s="19">
        <f>resultado!H37</f>
        <v>-53710.78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0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123</v>
      </c>
      <c r="D23" s="19">
        <v>0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40146.83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17115.250000000015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14126.390000000014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490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3316.66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-659.4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-28028.59</v>
      </c>
    </row>
    <row r="44" spans="1:6" ht="12.75">
      <c r="A44" s="9"/>
      <c r="B44" s="6"/>
      <c r="C44" t="s">
        <v>119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135</v>
      </c>
      <c r="D46" s="19">
        <f>ativo!I34-ativo!G34</f>
        <v>-158.39999999999964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23031.579999999984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4421.759999999995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15394.220000000001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121</v>
      </c>
      <c r="D55" s="1">
        <f>passivo2!G28-passivo2!I28</f>
        <v>3215.7699999999895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-124.51999999999953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124.34999999999854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8296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8296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-21859.949999999997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6990.69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-21859.95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150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136</v>
      </c>
      <c r="D116" t="s">
        <v>127</v>
      </c>
    </row>
    <row r="117" spans="1:4" ht="12.75">
      <c r="A117" t="s">
        <v>106</v>
      </c>
      <c r="D117" t="s">
        <v>128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9">
      <selection activeCell="B30" sqref="B30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147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130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142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153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131</v>
      </c>
      <c r="B31" s="7"/>
      <c r="C31" s="7"/>
      <c r="D31" s="42">
        <f>resultado!H37</f>
        <v>-53710.78</v>
      </c>
      <c r="E31" s="42">
        <f>D31</f>
        <v>-53710.78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148</v>
      </c>
      <c r="B33" s="35">
        <f>B25+B29+B31</f>
        <v>187121.08000000002</v>
      </c>
      <c r="C33" s="35" t="e">
        <f>C25+C29+C31</f>
        <v>#REF!</v>
      </c>
      <c r="D33" s="35">
        <f>D25+D29+D31+D27</f>
        <v>-53710.78000000042</v>
      </c>
      <c r="E33" s="35">
        <f>E25+E29+E31+E27</f>
        <v>133410.29999999958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152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136</v>
      </c>
      <c r="D40" t="s">
        <v>138</v>
      </c>
    </row>
    <row r="41" spans="1:4" ht="12.75">
      <c r="A41" t="s">
        <v>109</v>
      </c>
      <c r="D41" t="s">
        <v>139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28">
      <selection activeCell="D41" sqref="D4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41670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198927.2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148550.4</v>
      </c>
      <c r="J15" s="1">
        <v>1861151.62</v>
      </c>
    </row>
    <row r="16" spans="1:10" ht="12.75">
      <c r="A16" t="s">
        <v>85</v>
      </c>
      <c r="G16" s="5"/>
      <c r="H16" s="1">
        <f>43296.8+4500</f>
        <v>47796.8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0</v>
      </c>
      <c r="J20" s="1">
        <v>28238.3</v>
      </c>
    </row>
    <row r="21" spans="1:10" ht="12.75">
      <c r="A21" t="s">
        <v>87</v>
      </c>
      <c r="G21" s="5"/>
      <c r="H21" s="1">
        <v>1440</v>
      </c>
      <c r="J21" s="1">
        <v>38601</v>
      </c>
    </row>
    <row r="22" spans="1:10" ht="12.75">
      <c r="A22" t="s">
        <v>143</v>
      </c>
      <c r="G22" s="5"/>
      <c r="H22" s="1">
        <f>1120+20</f>
        <v>1140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-252637.98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-78888.15</f>
        <v>-78888.15</v>
      </c>
      <c r="J26" s="1">
        <f>-924835.05</f>
        <v>-924835.05</v>
      </c>
    </row>
    <row r="27" spans="1:10" ht="12.75">
      <c r="A27" t="s">
        <v>16</v>
      </c>
      <c r="G27" s="5"/>
      <c r="H27" s="1">
        <f>-4200.56</f>
        <v>-4200.56</v>
      </c>
      <c r="J27" s="1">
        <f>-203611.39</f>
        <v>-203611.39</v>
      </c>
    </row>
    <row r="28" spans="1:10" ht="12.75">
      <c r="A28" t="s">
        <v>89</v>
      </c>
      <c r="G28" s="5"/>
      <c r="H28" s="1">
        <f>-99766.98</f>
        <v>-99766.98</v>
      </c>
      <c r="J28" s="1">
        <f>-1331585.59</f>
        <v>-1331585.59</v>
      </c>
    </row>
    <row r="29" spans="1:13" ht="12.75">
      <c r="A29" t="s">
        <v>90</v>
      </c>
      <c r="G29" s="5"/>
      <c r="H29" s="1">
        <f>-61733.51</f>
        <v>-61733.51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-8130.77</f>
        <v>-8130.77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81.99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-53710.78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141</v>
      </c>
      <c r="B37" s="2"/>
      <c r="C37" s="2"/>
      <c r="D37" s="2"/>
      <c r="E37" s="2"/>
      <c r="F37" s="2"/>
      <c r="G37" s="7"/>
      <c r="H37" s="12">
        <f>H34+H36</f>
        <v>-53710.78</v>
      </c>
      <c r="I37" s="7"/>
      <c r="J37" s="12">
        <f>J34+J36</f>
        <v>-52527.21000000043</v>
      </c>
    </row>
    <row r="38" ht="13.5" thickTop="1"/>
    <row r="40" ht="12.75">
      <c r="D40" t="s">
        <v>149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136</v>
      </c>
      <c r="F45" s="6"/>
      <c r="G45" t="s">
        <v>137</v>
      </c>
    </row>
    <row r="46" spans="1:8" ht="12.75">
      <c r="A46" t="s">
        <v>109</v>
      </c>
      <c r="H46" t="s">
        <v>126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2014-11-10T20:19:00Z</dcterms:modified>
  <cp:category/>
  <cp:version/>
  <cp:contentType/>
  <cp:contentStatus/>
</cp:coreProperties>
</file>