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4" r:id="rId4"/>
    <sheet name="Mutação" sheetId="5" r:id="rId5"/>
    <sheet name="DF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<sst xmlns="http://schemas.openxmlformats.org/spreadsheetml/2006/main" count="221" uniqueCount="172">
  <si>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</si>
  <si>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</si>
  <si>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</si>
  <si>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</si>
  <si>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</si>
  <si>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</si>
  <si>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</si>
  <si>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</si>
  <si>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</si>
  <si>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</si>
  <si>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</si>
  <si>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</si>
  <si>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</si>
  <si>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</si>
  <si>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</si>
  <si>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</si>
  <si>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</si>
  <si>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</si>
  <si>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</si>
  <si>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</si>
  <si>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</si>
  <si>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</si>
  <si>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</si>
  <si>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</si>
  <si>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</si>
  <si>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</si>
  <si>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</si>
  <si>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</si>
  <si>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</si>
  <si>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</si>
  <si>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</si>
  <si>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</si>
  <si>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</si>
  <si>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</si>
  <si>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</si>
  <si>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</si>
  <si>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</si>
  <si>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</si>
  <si>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</si>
  <si>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</si>
  <si>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</si>
  <si>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</si>
  <si>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</si>
  <si>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</si>
  <si>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</si>
  <si>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</si>
  <si>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</si>
  <si>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</si>
  <si>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</si>
  <si>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</si>
  <si>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</si>
  <si>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</si>
  <si>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</si>
  <si>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</si>
  <si>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</si>
  <si>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</si>
  <si>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</si>
  <si>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</si>
  <si>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</si>
  <si>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</si>
  <si>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</si>
  <si>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</si>
  <si>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</si>
  <si>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</si>
  <si>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</si>
  <si>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</si>
  <si>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</si>
  <si>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</si>
  <si>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</si>
  <si>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</si>
  <si>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</si>
  <si>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</si>
  <si>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</si>
  <si>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</si>
  <si>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</si>
  <si>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</si>
  <si>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</si>
  <si>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</si>
  <si>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</si>
  <si>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</si>
  <si>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</si>
  <si>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</si>
  <si>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</si>
  <si>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</si>
  <si>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</si>
  <si>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</si>
  <si>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</si>
  <si>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</si>
  <si>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</si>
  <si>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</si>
  <si>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</si>
  <si>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</si>
  <si>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</si>
  <si>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</si>
  <si>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</si>
  <si>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</si>
  <si>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</si>
  <si>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</si>
  <si>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</si>
  <si>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</si>
  <si>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</si>
  <si>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Saldo em 31 de Dezembro de 2016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</si>
  <si>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</si>
  <si>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</si>
  <si>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</si>
  <si>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</si>
  <si>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</si>
  <si>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</si>
  <si>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</si>
  <si>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</si>
  <si>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</si>
  <si>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</si>
  <si>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</si>
  <si>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>Saldo em 31 de Janeiro de 2018</t>
  </si>
  <si>
    <t xml:space="preserve">   Taxa de Convidados</t>
  </si>
  <si>
    <t>Belém, 28 de fevereiro de 2018.</t>
  </si>
  <si>
    <t xml:space="preserve">                                      Belém, 28 de fevereiro de 2018.</t>
  </si>
  <si>
    <t xml:space="preserve">        NO PERÍODO DE 28 DE FEVEREIRO DE 2018 E 31 DE DEZEMBRO DE 2017.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</si>
  <si>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</si>
  <si>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</si>
  <si>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</si>
  <si>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</si>
  <si>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</si>
  <si>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</si>
  <si>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</si>
  <si>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</si>
  <si>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</si>
  <si>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</si>
  <si>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</si>
  <si>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</si>
  <si>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</si>
  <si>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</si>
  <si>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</si>
  <si>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</si>
  <si>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</si>
  <si>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</si>
  <si>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</si>
  <si>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</si>
  <si>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</si>
  <si>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</si>
  <si>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</si>
  <si>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</si>
  <si>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</si>
  <si>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</si>
  <si>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</si>
  <si>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</si>
  <si>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</si>
  <si>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</si>
  <si>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</si>
  <si>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</si>
  <si>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</si>
  <si>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</si>
  <si>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</si>
  <si>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</si>
  <si>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</si>
  <si>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</si>
  <si>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</si>
  <si>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</si>
  <si>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</si>
  <si>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</si>
  <si>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</si>
  <si>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</si>
  <si>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</si>
  <si>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</si>
  <si>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 xml:space="preserve">   Caixa e Equivalentes de Caixa em 31.12.2017</t>
  </si>
  <si>
    <t>ROSANA GARCIA DE OLIVEIRA</t>
  </si>
  <si>
    <t>Contadora</t>
  </si>
  <si>
    <t>CRC-PA 8066</t>
  </si>
  <si>
    <t>28.02.2018</t>
  </si>
  <si>
    <t xml:space="preserve">   Caixa e Equivalentes de Caixa em 28.02.2018</t>
  </si>
  <si>
    <t>Belém, 28 de Fevereiro de 2018.</t>
  </si>
  <si>
    <t>ALBERTO HENRIQUE RODRIGUES ARAUJO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</si>
</sst>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"/>
    <numFmt numFmtId="185" formatCode="0.000"/>
    <numFmt numFmtId="186" formatCode="0.0"/>
    <numFmt numFmtId="187" formatCode="[$-416]dddd\,\ d&quot; de &quot;mmmm&quot; de &quot;yyyy"/>
    <numFmt numFmtId="188" formatCode="#,##0.00;[Red]\(#,##0.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48" applyFont="1" applyBorder="1">
      <alignment/>
      <protection/>
    </xf>
    <xf numFmtId="0" fontId="1" fillId="0" borderId="0" xfId="48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25">
      <selection activeCell="A64" sqref="A6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74</v>
      </c>
    </row>
    <row r="5" ht="12.75">
      <c r="D5" s="2" t="s">
        <v>52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6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16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43159</v>
      </c>
      <c r="H11" s="4"/>
      <c r="I11" s="8">
        <v>43100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360500.27999999997</v>
      </c>
      <c r="H14" s="1"/>
      <c r="I14" s="11">
        <f>I16+I20+I35+I34</f>
        <v>375648.51999999996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57422.259999999995</v>
      </c>
      <c r="H16" s="1"/>
      <c r="I16" s="11">
        <f>I17+I18</f>
        <v>1808.67</v>
      </c>
      <c r="K16" s="1"/>
    </row>
    <row r="17" spans="1:9" ht="12.75">
      <c r="A17" t="s">
        <v>56</v>
      </c>
      <c r="E17" s="1"/>
      <c r="F17" s="1"/>
      <c r="G17" s="5">
        <v>9080.38</v>
      </c>
      <c r="H17" s="6"/>
      <c r="I17" s="5">
        <v>404.62</v>
      </c>
    </row>
    <row r="18" spans="1:9" ht="12.75">
      <c r="A18" t="s">
        <v>57</v>
      </c>
      <c r="F18" s="1"/>
      <c r="G18" s="5">
        <v>48341.88</v>
      </c>
      <c r="H18" s="5"/>
      <c r="I18" s="5">
        <v>1404.05</v>
      </c>
    </row>
    <row r="19" spans="6:9" ht="12.75">
      <c r="F19" s="1"/>
      <c r="G19" s="5"/>
      <c r="H19" s="5"/>
      <c r="I19" s="5"/>
    </row>
    <row r="20" spans="1:12" ht="12.75">
      <c r="A20" s="2" t="s">
        <v>10</v>
      </c>
      <c r="B20" s="2"/>
      <c r="C20" s="2"/>
      <c r="D20" s="2"/>
      <c r="F20" s="1"/>
      <c r="G20" s="11">
        <f>G22+G25+G24+G31+G33+G23+G32</f>
        <v>289332.85</v>
      </c>
      <c r="H20" s="1"/>
      <c r="I20" s="11">
        <f>I22+I25+I24+I31+I33+I23+I32</f>
        <v>360318.88</v>
      </c>
      <c r="K20" s="1"/>
      <c r="L20" s="1"/>
    </row>
    <row r="21" spans="2:9" ht="12.75">
      <c r="B21" s="2"/>
      <c r="C21" s="2"/>
      <c r="D21" s="2"/>
      <c r="F21" s="1"/>
      <c r="G21" s="5"/>
      <c r="H21" s="5"/>
      <c r="I21" s="5"/>
    </row>
    <row r="22" spans="1:13" ht="12.75">
      <c r="A22" s="9" t="s">
        <v>55</v>
      </c>
      <c r="B22" s="2"/>
      <c r="C22" s="2"/>
      <c r="D22" s="2"/>
      <c r="F22" s="1"/>
      <c r="G22" s="5">
        <v>276189.94</v>
      </c>
      <c r="H22" s="5"/>
      <c r="I22" s="5">
        <v>263393.04</v>
      </c>
      <c r="M22" s="1"/>
    </row>
    <row r="23" spans="1:11" ht="12.75">
      <c r="A23" s="9" t="s">
        <v>107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1" ht="12.75">
      <c r="A24" s="9" t="s">
        <v>106</v>
      </c>
      <c r="B24" s="2"/>
      <c r="C24" s="2"/>
      <c r="D24" s="2"/>
      <c r="F24" s="1"/>
      <c r="G24" s="5">
        <v>13532.63</v>
      </c>
      <c r="H24" s="5"/>
      <c r="I24" s="5">
        <v>0</v>
      </c>
      <c r="K24" s="1"/>
    </row>
    <row r="25" spans="1:12" ht="12.75">
      <c r="A25" s="9" t="s">
        <v>109</v>
      </c>
      <c r="G25" s="5">
        <v>4500</v>
      </c>
      <c r="H25" s="6"/>
      <c r="I25" s="5">
        <v>4500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108</v>
      </c>
      <c r="G31" s="5">
        <f>63000+1774.61+3584.44</f>
        <v>68359.05</v>
      </c>
      <c r="H31" s="6"/>
      <c r="I31" s="5">
        <v>165674.61</v>
      </c>
      <c r="K31" s="1"/>
    </row>
    <row r="32" spans="1:11" ht="12.75">
      <c r="A32" t="s">
        <v>87</v>
      </c>
      <c r="G32" s="5">
        <v>158331.78</v>
      </c>
      <c r="H32" s="6"/>
      <c r="I32" s="5">
        <v>158331.78</v>
      </c>
      <c r="K32" s="1"/>
    </row>
    <row r="33" spans="7:9" ht="12.75">
      <c r="G33" s="5"/>
      <c r="H33" s="6"/>
      <c r="I33" s="5"/>
    </row>
    <row r="34" spans="1:9" ht="12.75">
      <c r="A34" s="2" t="s">
        <v>89</v>
      </c>
      <c r="B34" s="2"/>
      <c r="C34" s="2"/>
      <c r="G34" s="11">
        <v>13745.17</v>
      </c>
      <c r="H34" s="6"/>
      <c r="I34" s="11">
        <v>13520.97</v>
      </c>
    </row>
    <row r="35" spans="1:9" ht="12.75" hidden="1">
      <c r="A35" s="2"/>
      <c r="G35" s="19"/>
      <c r="H35" s="6"/>
      <c r="I35" s="19"/>
    </row>
    <row r="36" spans="7:9" ht="12.75" hidden="1">
      <c r="G36" s="5"/>
      <c r="H36" s="6"/>
      <c r="I36" s="5"/>
    </row>
    <row r="37" spans="7:9" ht="12.75" hidden="1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>
      <c r="G40" s="5"/>
      <c r="H40" s="7"/>
      <c r="I40" s="5"/>
    </row>
    <row r="41" spans="1:12" ht="12.75">
      <c r="A41" s="2" t="s">
        <v>34</v>
      </c>
      <c r="B41" s="2"/>
      <c r="C41" s="2"/>
      <c r="G41" s="11">
        <f>G43</f>
        <v>3797843.37</v>
      </c>
      <c r="H41" s="1"/>
      <c r="I41" s="11">
        <f>I43</f>
        <v>923416.87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3797843.37</v>
      </c>
      <c r="H43" s="1"/>
      <c r="I43" s="11">
        <f>I44+I46+I49+I47+I48+I53+I45+I54+I52</f>
        <v>923416.87</v>
      </c>
      <c r="K43" s="1"/>
      <c r="M43" s="1"/>
    </row>
    <row r="44" spans="7:9" ht="12.75">
      <c r="G44" s="5"/>
      <c r="H44" s="6"/>
      <c r="I44" s="5"/>
    </row>
    <row r="45" spans="1:9" ht="12.75">
      <c r="A45" t="s">
        <v>85</v>
      </c>
      <c r="G45" s="5">
        <v>1097288.86</v>
      </c>
      <c r="H45" s="6"/>
      <c r="I45" s="5">
        <v>997288.86</v>
      </c>
    </row>
    <row r="46" spans="1:9" ht="12.75">
      <c r="A46" t="s">
        <v>58</v>
      </c>
      <c r="G46" s="5">
        <v>181855.1</v>
      </c>
      <c r="H46" s="6"/>
      <c r="I46" s="5">
        <v>178157.1</v>
      </c>
    </row>
    <row r="47" spans="1:12" ht="12.75">
      <c r="A47" t="s">
        <v>59</v>
      </c>
      <c r="G47" s="5">
        <v>182973.57</v>
      </c>
      <c r="H47" s="6"/>
      <c r="I47" s="5">
        <v>182973.57</v>
      </c>
      <c r="L47" s="1"/>
    </row>
    <row r="48" spans="1:9" ht="12.75">
      <c r="A48" t="s">
        <v>80</v>
      </c>
      <c r="G48" s="5">
        <v>45000</v>
      </c>
      <c r="H48" s="6"/>
      <c r="I48" s="5">
        <v>45000</v>
      </c>
    </row>
    <row r="49" spans="1:12" ht="12.75">
      <c r="A49" t="s">
        <v>60</v>
      </c>
      <c r="G49" s="5">
        <v>25362.46</v>
      </c>
      <c r="H49" s="6"/>
      <c r="I49" s="5">
        <v>16719.46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95</v>
      </c>
      <c r="G52" s="5">
        <v>0</v>
      </c>
      <c r="H52" s="5"/>
      <c r="I52" s="5">
        <v>0</v>
      </c>
    </row>
    <row r="53" spans="1:12" ht="12.75">
      <c r="A53" t="s">
        <v>83</v>
      </c>
      <c r="G53" s="5">
        <v>-521675.2</v>
      </c>
      <c r="H53" s="5"/>
      <c r="I53" s="5">
        <v>-496722.12</v>
      </c>
      <c r="K53" s="1"/>
      <c r="L53" s="1"/>
    </row>
    <row r="54" spans="1:12" ht="12.75">
      <c r="A54" t="s">
        <v>93</v>
      </c>
      <c r="G54" s="5">
        <v>2787038.58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4158343.65</v>
      </c>
      <c r="H56" s="1"/>
      <c r="I56" s="12">
        <f>I14+I41</f>
        <v>1299065.39</v>
      </c>
    </row>
    <row r="57" ht="13.5" thickTop="1"/>
    <row r="58" ht="12.75">
      <c r="D58" s="9" t="s">
        <v>115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10" ht="12.75">
      <c r="A64" s="57" t="s">
        <v>171</v>
      </c>
      <c r="B64" s="56"/>
      <c r="C64" s="56"/>
      <c r="D64" s="56"/>
      <c r="E64" s="56"/>
      <c r="F64" s="61" t="s">
        <v>99</v>
      </c>
      <c r="G64" s="61"/>
      <c r="H64" s="61"/>
      <c r="I64" s="61"/>
      <c r="J64" s="61"/>
    </row>
    <row r="65" spans="1:10" ht="12.75">
      <c r="A65" s="61" t="s">
        <v>77</v>
      </c>
      <c r="B65" s="61"/>
      <c r="C65" s="61"/>
      <c r="D65" s="61"/>
      <c r="E65" s="61"/>
      <c r="F65" s="60" t="s">
        <v>97</v>
      </c>
      <c r="G65" s="60"/>
      <c r="H65" s="60"/>
      <c r="I65" s="60"/>
      <c r="J65" s="60"/>
    </row>
    <row r="69" spans="3:7" ht="12.75">
      <c r="C69" s="6"/>
      <c r="D69" s="6"/>
      <c r="E69" s="6"/>
      <c r="F69" s="6"/>
      <c r="G69" s="6"/>
    </row>
    <row r="70" spans="4:6" ht="12.75">
      <c r="D70" s="60" t="s">
        <v>165</v>
      </c>
      <c r="E70" s="60"/>
      <c r="F70" s="60"/>
    </row>
    <row r="71" spans="4:6" ht="12.75">
      <c r="D71" s="60" t="s">
        <v>166</v>
      </c>
      <c r="E71" s="61"/>
      <c r="F71" s="61"/>
    </row>
    <row r="72" spans="4:6" ht="12.75">
      <c r="D72" s="60" t="s">
        <v>167</v>
      </c>
      <c r="E72" s="60"/>
      <c r="F72" s="60"/>
    </row>
  </sheetData>
  <sheetProtection/>
  <mergeCells count="6">
    <mergeCell ref="D72:F72"/>
    <mergeCell ref="F64:J64"/>
    <mergeCell ref="A65:E65"/>
    <mergeCell ref="F65:J65"/>
    <mergeCell ref="D70:F70"/>
    <mergeCell ref="D71:F71"/>
  </mergeCells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3">
      <selection activeCell="A51" sqref="A51:E5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74</v>
      </c>
    </row>
    <row r="5" ht="12.75">
      <c r="D5" s="2" t="s">
        <v>52</v>
      </c>
    </row>
    <row r="7" spans="1:8" ht="12.75">
      <c r="A7" s="2"/>
      <c r="B7" s="2"/>
      <c r="C7" s="2"/>
      <c r="D7" s="2" t="s">
        <v>6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16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43159</v>
      </c>
      <c r="H13" s="4"/>
      <c r="I13" s="8">
        <v>43100</v>
      </c>
    </row>
    <row r="14" ht="13.5" thickTop="1"/>
    <row r="15" spans="1:9" ht="12.75">
      <c r="A15" s="2" t="s">
        <v>7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8</v>
      </c>
      <c r="G18" s="11">
        <f>G21+G24+G25+G26+G23+G27+G29+G30+G28</f>
        <v>227279.32</v>
      </c>
      <c r="H18" s="1"/>
      <c r="I18" s="11">
        <f>I21+I24+I25+I26+I23+I27+I29+I30+I28</f>
        <v>264734.81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61</v>
      </c>
      <c r="G21" s="1">
        <f>64335.37+107318.85</f>
        <v>171654.22</v>
      </c>
      <c r="H21" s="1"/>
      <c r="I21" s="1">
        <v>206236.86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12" ht="12.75">
      <c r="A24" t="s">
        <v>9</v>
      </c>
      <c r="G24" s="1">
        <v>54259.31</v>
      </c>
      <c r="H24" s="1"/>
      <c r="I24" s="1">
        <v>57135.14</v>
      </c>
      <c r="L24" s="1"/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84</v>
      </c>
      <c r="G28" s="1">
        <v>0</v>
      </c>
      <c r="H28" s="1"/>
      <c r="I28" s="1">
        <v>0</v>
      </c>
    </row>
    <row r="29" spans="1:9" ht="12.75">
      <c r="A29" t="s">
        <v>25</v>
      </c>
      <c r="G29" s="1">
        <v>1365.79</v>
      </c>
      <c r="H29" s="1"/>
      <c r="I29" s="1">
        <v>1362.81</v>
      </c>
    </row>
    <row r="30" spans="1:12" ht="12.75">
      <c r="A30" t="s">
        <v>62</v>
      </c>
      <c r="G30" s="1">
        <v>0</v>
      </c>
      <c r="H30" s="1"/>
      <c r="I30" s="1">
        <v>0</v>
      </c>
      <c r="L30" s="1"/>
    </row>
    <row r="31" spans="1:9" ht="12.75">
      <c r="A31" s="2"/>
      <c r="G31" s="7"/>
      <c r="H31" s="1"/>
      <c r="I31" s="7"/>
    </row>
    <row r="32" spans="1:9" ht="13.5" thickBot="1">
      <c r="A32" s="2" t="s">
        <v>102</v>
      </c>
      <c r="G32" s="18">
        <f>G34+G38</f>
        <v>1144025.75</v>
      </c>
      <c r="H32" s="1"/>
      <c r="I32" s="18">
        <f>I34+I38</f>
        <v>1034330.5800000001</v>
      </c>
    </row>
    <row r="33" spans="1:9" ht="12.75">
      <c r="A33" s="2"/>
      <c r="G33" s="7"/>
      <c r="H33" s="1"/>
      <c r="I33" s="7"/>
    </row>
    <row r="34" spans="1:9" ht="12.75">
      <c r="A34" s="2" t="s">
        <v>103</v>
      </c>
      <c r="G34" s="11">
        <f>G36</f>
        <v>270114.74</v>
      </c>
      <c r="H34" s="1"/>
      <c r="I34" s="11">
        <f>I36</f>
        <v>240244.19</v>
      </c>
    </row>
    <row r="35" spans="1:9" ht="12.75">
      <c r="A35" s="2"/>
      <c r="G35" s="7"/>
      <c r="H35" s="1"/>
      <c r="I35" s="7"/>
    </row>
    <row r="36" spans="1:9" ht="12.75">
      <c r="A36" s="9" t="s">
        <v>104</v>
      </c>
      <c r="G36" s="17">
        <v>270114.74</v>
      </c>
      <c r="H36" s="13"/>
      <c r="I36" s="17">
        <v>240244.19</v>
      </c>
    </row>
    <row r="37" spans="7:9" ht="12.75">
      <c r="G37" s="1"/>
      <c r="H37" s="1"/>
      <c r="I37" s="1"/>
    </row>
    <row r="38" spans="1:9" ht="12.75">
      <c r="A38" s="2" t="s">
        <v>19</v>
      </c>
      <c r="G38" s="11">
        <f>G40+G41</f>
        <v>873911.01</v>
      </c>
      <c r="H38" s="1"/>
      <c r="I38" s="11">
        <f>I40+I41</f>
        <v>794086.39</v>
      </c>
    </row>
    <row r="39" spans="7:9" ht="12.75">
      <c r="G39" s="1"/>
      <c r="H39" s="1"/>
      <c r="I39" s="1"/>
    </row>
    <row r="40" spans="1:12" ht="12.75">
      <c r="A40" t="s">
        <v>18</v>
      </c>
      <c r="G40" s="1">
        <v>407773.17</v>
      </c>
      <c r="H40" s="1"/>
      <c r="I40" s="1">
        <v>589178.62</v>
      </c>
      <c r="L40" s="1"/>
    </row>
    <row r="41" spans="1:9" ht="12.75">
      <c r="A41" t="s">
        <v>90</v>
      </c>
      <c r="G41" s="1">
        <v>466137.84</v>
      </c>
      <c r="H41" s="1"/>
      <c r="I41" s="1">
        <v>204907.77</v>
      </c>
    </row>
    <row r="42" ht="12.75">
      <c r="K42" s="1"/>
    </row>
    <row r="43" spans="1:12" ht="13.5" thickBot="1">
      <c r="A43" s="2" t="s">
        <v>17</v>
      </c>
      <c r="G43" s="12">
        <f>G18+G32</f>
        <v>1371305.07</v>
      </c>
      <c r="H43" s="1"/>
      <c r="I43" s="12">
        <f>I18+I32</f>
        <v>1299065.3900000001</v>
      </c>
      <c r="K43" s="1"/>
      <c r="L43" s="1"/>
    </row>
    <row r="44" ht="13.5" thickTop="1">
      <c r="L44" s="1"/>
    </row>
    <row r="45" spans="7:9" ht="12.75">
      <c r="G45" s="1"/>
      <c r="I45" s="1"/>
    </row>
    <row r="46" spans="4:12" ht="12.75">
      <c r="D46" t="s">
        <v>115</v>
      </c>
      <c r="G46" s="1"/>
      <c r="I46" s="1"/>
      <c r="K46" s="1"/>
      <c r="L46" s="1"/>
    </row>
    <row r="50" spans="1:9" ht="12.75">
      <c r="A50" s="6"/>
      <c r="B50" s="6"/>
      <c r="C50" s="6"/>
      <c r="D50" s="6"/>
      <c r="F50" s="6"/>
      <c r="G50" s="6"/>
      <c r="H50" s="6"/>
      <c r="I50" s="6"/>
    </row>
    <row r="51" spans="1:10" ht="12.75">
      <c r="A51" s="58" t="s">
        <v>171</v>
      </c>
      <c r="B51" s="58"/>
      <c r="C51" s="58"/>
      <c r="D51" s="58"/>
      <c r="E51" s="58"/>
      <c r="F51" s="60" t="s">
        <v>100</v>
      </c>
      <c r="G51" s="61"/>
      <c r="H51" s="61"/>
      <c r="I51" s="61"/>
      <c r="J51" s="61"/>
    </row>
    <row r="52" spans="1:10" ht="12.75">
      <c r="A52" s="60" t="s">
        <v>77</v>
      </c>
      <c r="B52" s="61"/>
      <c r="C52" s="61"/>
      <c r="D52" s="61"/>
      <c r="E52" s="61"/>
      <c r="F52" s="61" t="s">
        <v>97</v>
      </c>
      <c r="G52" s="61"/>
      <c r="H52" s="61"/>
      <c r="I52" s="61"/>
      <c r="J52" s="61"/>
    </row>
    <row r="55" spans="4:7" ht="12.75">
      <c r="D55" s="6"/>
      <c r="E55" s="6"/>
      <c r="F55" s="6"/>
      <c r="G55" s="6"/>
    </row>
    <row r="56" spans="3:7" ht="12.75">
      <c r="C56" s="6"/>
      <c r="D56" s="61" t="str">
        <f>'[1]Ativo'!D70</f>
        <v>ROSANA GARCIA DE OLIVEIRA</v>
      </c>
      <c r="E56" s="61"/>
      <c r="F56" s="61"/>
      <c r="G56" s="61"/>
    </row>
    <row r="57" spans="4:7" ht="12.75">
      <c r="D57" s="60" t="s">
        <v>166</v>
      </c>
      <c r="E57" s="61"/>
      <c r="F57" s="61"/>
      <c r="G57" s="61"/>
    </row>
    <row r="58" spans="4:7" ht="12.75">
      <c r="D58" s="61" t="str">
        <f>'[1]Ativo'!D72</f>
        <v>CRC-PA 8066</v>
      </c>
      <c r="E58" s="61"/>
      <c r="F58" s="61"/>
      <c r="G58" s="61"/>
    </row>
  </sheetData>
  <sheetProtection/>
  <mergeCells count="6">
    <mergeCell ref="D58:G58"/>
    <mergeCell ref="F51:J51"/>
    <mergeCell ref="A52:E52"/>
    <mergeCell ref="F52:J52"/>
    <mergeCell ref="D56:G56"/>
    <mergeCell ref="D57:G5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5">
      <selection activeCell="A48" sqref="A48:F4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76</v>
      </c>
    </row>
    <row r="4" ht="12.75">
      <c r="E4" s="2" t="s">
        <v>52</v>
      </c>
    </row>
    <row r="7" spans="3:6" ht="12.75">
      <c r="C7" s="2" t="s">
        <v>20</v>
      </c>
      <c r="E7" s="2" t="s">
        <v>24</v>
      </c>
      <c r="F7" s="2"/>
    </row>
    <row r="8" spans="3:6" ht="12.75">
      <c r="C8" s="2" t="s">
        <v>15</v>
      </c>
      <c r="F8" s="2" t="s">
        <v>16</v>
      </c>
    </row>
    <row r="11" spans="7:10" ht="13.5" thickBot="1">
      <c r="G11" s="40"/>
      <c r="H11" s="8">
        <v>43159</v>
      </c>
      <c r="J11" s="8">
        <v>43100</v>
      </c>
    </row>
    <row r="12" ht="13.5" thickTop="1">
      <c r="G12" s="6"/>
    </row>
    <row r="13" spans="1:10" ht="12.75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286989.74</v>
      </c>
      <c r="I13" s="10"/>
      <c r="J13" s="11">
        <f>J15+J16+J18+J20+J21+J23+J22+J19</f>
        <v>2259012.63</v>
      </c>
    </row>
    <row r="14" spans="7:10" ht="12.75">
      <c r="G14" s="5"/>
      <c r="H14" s="1"/>
      <c r="J14" s="1"/>
    </row>
    <row r="15" spans="1:10" ht="12.75">
      <c r="A15" t="s">
        <v>63</v>
      </c>
      <c r="G15" s="5"/>
      <c r="H15" s="1">
        <v>164662</v>
      </c>
      <c r="J15" s="1">
        <v>1889985</v>
      </c>
    </row>
    <row r="16" spans="1:10" ht="12.75">
      <c r="A16" t="s">
        <v>92</v>
      </c>
      <c r="G16" s="5"/>
      <c r="H16" s="1">
        <v>1300</v>
      </c>
      <c r="J16" s="1">
        <v>19418</v>
      </c>
    </row>
    <row r="17" spans="7:10" ht="12.75" hidden="1">
      <c r="G17" s="5"/>
      <c r="H17" s="1"/>
      <c r="J17" s="1"/>
    </row>
    <row r="18" spans="1:10" ht="12.75">
      <c r="A18" t="s">
        <v>65</v>
      </c>
      <c r="G18" s="5"/>
      <c r="H18" s="1">
        <v>0</v>
      </c>
      <c r="J18" s="1">
        <v>42730.5</v>
      </c>
    </row>
    <row r="19" spans="1:10" ht="12.75">
      <c r="A19" t="s">
        <v>110</v>
      </c>
      <c r="G19" s="5"/>
      <c r="H19" s="1">
        <v>47208.5</v>
      </c>
      <c r="J19" s="1">
        <v>25034.75</v>
      </c>
    </row>
    <row r="20" spans="7:10" ht="12.75" hidden="1">
      <c r="G20" s="5"/>
      <c r="H20" s="1"/>
      <c r="J20" s="1"/>
    </row>
    <row r="21" spans="1:10" ht="12.75">
      <c r="A21" t="s">
        <v>66</v>
      </c>
      <c r="G21" s="5"/>
      <c r="H21" s="1">
        <v>1530</v>
      </c>
      <c r="J21" s="1">
        <v>81180</v>
      </c>
    </row>
    <row r="22" spans="1:10" ht="12.75">
      <c r="A22" s="9" t="s">
        <v>114</v>
      </c>
      <c r="G22" s="5"/>
      <c r="H22" s="1">
        <v>1715</v>
      </c>
      <c r="J22" s="1">
        <v>7386.06</v>
      </c>
    </row>
    <row r="23" spans="1:10" ht="12.75">
      <c r="A23" t="s">
        <v>14</v>
      </c>
      <c r="G23" s="5"/>
      <c r="H23" s="1">
        <v>70574.24</v>
      </c>
      <c r="J23" s="1">
        <v>193278.32</v>
      </c>
    </row>
    <row r="24" spans="7:10" ht="12.75">
      <c r="G24" s="5"/>
      <c r="H24" s="1"/>
      <c r="J24" s="1"/>
    </row>
    <row r="25" spans="1:10" ht="12.75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-288085.5</v>
      </c>
      <c r="I25" s="10"/>
      <c r="J25" s="11">
        <f>J27+J28+J29+J30+J31+J32</f>
        <v>-2054104.8599999996</v>
      </c>
    </row>
    <row r="26" spans="7:10" ht="12.75">
      <c r="G26" s="5"/>
      <c r="H26" s="1"/>
      <c r="J26" s="1"/>
    </row>
    <row r="27" spans="1:10" ht="12.75">
      <c r="A27" t="s">
        <v>67</v>
      </c>
      <c r="G27" s="5"/>
      <c r="H27" s="1">
        <v>-137083.47</v>
      </c>
      <c r="J27" s="1">
        <v>-1375420.9</v>
      </c>
    </row>
    <row r="28" spans="1:10" ht="12.75">
      <c r="A28" t="s">
        <v>12</v>
      </c>
      <c r="G28" s="5"/>
      <c r="H28" s="1">
        <v>-7409.56</v>
      </c>
      <c r="J28" s="1">
        <v>-284250.75</v>
      </c>
    </row>
    <row r="29" spans="1:10" ht="12.75">
      <c r="A29" t="s">
        <v>111</v>
      </c>
      <c r="G29" s="5"/>
      <c r="H29" s="1">
        <v>-90404.68</v>
      </c>
      <c r="J29" s="1">
        <v>-38530.45</v>
      </c>
    </row>
    <row r="30" spans="1:10" ht="12.75">
      <c r="A30" t="s">
        <v>68</v>
      </c>
      <c r="G30" s="5"/>
      <c r="H30" s="1">
        <v>-46387.61</v>
      </c>
      <c r="J30" s="1">
        <v>-950451.28</v>
      </c>
    </row>
    <row r="31" spans="1:13" ht="12.75">
      <c r="A31" t="s">
        <v>69</v>
      </c>
      <c r="G31" s="5"/>
      <c r="H31" s="1">
        <f>-5138.8-1800</f>
        <v>-6938.8</v>
      </c>
      <c r="J31" s="1">
        <v>-137989.26</v>
      </c>
      <c r="M31" s="1"/>
    </row>
    <row r="32" spans="1:10" ht="12.75">
      <c r="A32" t="s">
        <v>23</v>
      </c>
      <c r="G32" s="5"/>
      <c r="H32" s="1">
        <v>138.62</v>
      </c>
      <c r="J32" s="1">
        <v>732537.78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13</v>
      </c>
      <c r="B35" s="2"/>
      <c r="C35" s="2"/>
      <c r="D35" s="2"/>
      <c r="E35" s="2"/>
      <c r="F35" s="2"/>
      <c r="G35" s="7"/>
      <c r="H35" s="11">
        <f>H13+H25</f>
        <v>-1095.7600000000093</v>
      </c>
      <c r="I35" s="10"/>
      <c r="J35" s="11">
        <f>J13+J25</f>
        <v>204907.77000000025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91</v>
      </c>
      <c r="B40" s="2"/>
      <c r="C40" s="2"/>
      <c r="D40" s="2"/>
      <c r="E40" s="2"/>
      <c r="F40" s="2"/>
      <c r="G40" s="7"/>
      <c r="H40" s="12">
        <f>H35+H37+H38+H39</f>
        <v>-1095.7600000000093</v>
      </c>
      <c r="I40" s="10"/>
      <c r="J40" s="12">
        <f>J35+J37+J38+J39</f>
        <v>204907.77000000025</v>
      </c>
    </row>
    <row r="41" ht="13.5" thickTop="1"/>
    <row r="43" ht="12.75">
      <c r="D43" t="s">
        <v>115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0" ht="12.75">
      <c r="A48" s="61" t="s">
        <v>171</v>
      </c>
      <c r="B48" s="61"/>
      <c r="C48" s="61"/>
      <c r="D48" s="61"/>
      <c r="E48" s="61"/>
      <c r="F48" s="61"/>
      <c r="G48" s="60" t="s">
        <v>100</v>
      </c>
      <c r="H48" s="61"/>
      <c r="I48" s="61"/>
      <c r="J48" s="61"/>
    </row>
    <row r="49" spans="1:10" ht="12.75">
      <c r="A49" s="60" t="s">
        <v>77</v>
      </c>
      <c r="B49" s="61"/>
      <c r="C49" s="61"/>
      <c r="D49" s="61"/>
      <c r="E49" s="61"/>
      <c r="F49" s="61"/>
      <c r="G49" s="60" t="s">
        <v>97</v>
      </c>
      <c r="H49" s="61"/>
      <c r="I49" s="61"/>
      <c r="J49" s="61"/>
    </row>
    <row r="51" ht="12.75" customHeight="1" hidden="1"/>
    <row r="53" spans="3:8" ht="12.75">
      <c r="C53" s="3"/>
      <c r="D53" s="6"/>
      <c r="E53" s="6"/>
      <c r="F53" s="6"/>
      <c r="G53" s="6"/>
      <c r="H53" s="6"/>
    </row>
    <row r="54" spans="4:6" ht="12.75">
      <c r="D54" s="61" t="str">
        <f>'[1]Ativo'!D70</f>
        <v>ROSANA GARCIA DE OLIVEIRA</v>
      </c>
      <c r="E54" s="61"/>
      <c r="F54" s="61"/>
    </row>
    <row r="55" spans="4:6" ht="12.75">
      <c r="D55" s="60" t="s">
        <v>166</v>
      </c>
      <c r="E55" s="61"/>
      <c r="F55" s="61"/>
    </row>
    <row r="56" spans="4:6" ht="12.75">
      <c r="D56" s="61" t="str">
        <f>'[1]Ativo'!D72</f>
        <v>CRC-PA 8066</v>
      </c>
      <c r="E56" s="61"/>
      <c r="F56" s="61"/>
    </row>
  </sheetData>
  <sheetProtection/>
  <mergeCells count="7">
    <mergeCell ref="D56:F56"/>
    <mergeCell ref="A48:F48"/>
    <mergeCell ref="G48:J48"/>
    <mergeCell ref="A49:F49"/>
    <mergeCell ref="G49:J49"/>
    <mergeCell ref="D54:F54"/>
    <mergeCell ref="D55:F5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7">
      <selection activeCell="J86" sqref="J86"/>
    </sheetView>
  </sheetViews>
  <sheetFormatPr defaultColWidth="9.140625" defaultRowHeight="12.75"/>
  <cols>
    <col min="8" max="8" width="12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74</v>
      </c>
    </row>
    <row r="4" ht="12.75">
      <c r="D4" s="2" t="s">
        <v>52</v>
      </c>
    </row>
    <row r="5" ht="12.75" hidden="1"/>
    <row r="6" ht="12.75" hidden="1"/>
    <row r="7" ht="12.75" hidden="1"/>
    <row r="10" spans="1:4" ht="12.75">
      <c r="A10" s="14" t="s">
        <v>53</v>
      </c>
      <c r="B10" s="14"/>
      <c r="C10" s="14"/>
      <c r="D10" s="14"/>
    </row>
    <row r="11" spans="1:4" ht="12.75">
      <c r="A11" s="15" t="s">
        <v>36</v>
      </c>
      <c r="B11" s="16"/>
      <c r="C11" s="16"/>
      <c r="D11" s="16"/>
    </row>
    <row r="13" spans="8:10" ht="13.5" thickBot="1">
      <c r="H13" s="8">
        <v>43159</v>
      </c>
      <c r="I13" s="4"/>
      <c r="J13" s="8">
        <v>43100</v>
      </c>
    </row>
    <row r="14" ht="13.5" thickTop="1"/>
    <row r="15" spans="1:14" ht="12.75">
      <c r="A15" s="2" t="s">
        <v>37</v>
      </c>
      <c r="H15" s="11">
        <f>H17+H18+H21+H20+H22+H23+H24+H25</f>
        <v>286989.74</v>
      </c>
      <c r="I15" s="7"/>
      <c r="J15" s="11">
        <f>SUM(J17:J25)</f>
        <v>2259012.63</v>
      </c>
      <c r="N15" s="1"/>
    </row>
    <row r="16" spans="9:14" ht="12.75">
      <c r="I16" s="6"/>
      <c r="N16" s="1"/>
    </row>
    <row r="17" spans="1:14" ht="12.75">
      <c r="A17" t="s">
        <v>63</v>
      </c>
      <c r="G17" s="5"/>
      <c r="H17" s="1">
        <f>DRE!H15</f>
        <v>164662</v>
      </c>
      <c r="I17" s="5"/>
      <c r="J17" s="1">
        <v>1889985</v>
      </c>
      <c r="N17" s="1"/>
    </row>
    <row r="18" spans="1:10" ht="12.75">
      <c r="A18" t="s">
        <v>64</v>
      </c>
      <c r="G18" s="5"/>
      <c r="H18" s="1">
        <f>DRE!H16</f>
        <v>1300</v>
      </c>
      <c r="I18" s="5"/>
      <c r="J18" s="1">
        <v>19418</v>
      </c>
    </row>
    <row r="19" spans="7:10" ht="12.75" hidden="1">
      <c r="G19" s="5"/>
      <c r="H19" s="1">
        <f>DRE!H17</f>
        <v>0</v>
      </c>
      <c r="I19" s="5"/>
      <c r="J19" s="1">
        <v>0</v>
      </c>
    </row>
    <row r="20" spans="1:10" ht="12.75">
      <c r="A20" t="s">
        <v>65</v>
      </c>
      <c r="G20" s="5"/>
      <c r="H20" s="1">
        <f>DRE!H18</f>
        <v>0</v>
      </c>
      <c r="I20" s="5"/>
      <c r="J20" s="1">
        <v>25034.75</v>
      </c>
    </row>
    <row r="21" spans="1:10" ht="12.75">
      <c r="A21" t="str">
        <f>DRE!A19</f>
        <v>   Receitas de Bar e Restaurante</v>
      </c>
      <c r="G21" s="5"/>
      <c r="H21" s="1">
        <f>DRE!H19</f>
        <v>47208.5</v>
      </c>
      <c r="I21" s="5"/>
      <c r="J21" s="1">
        <v>42730.5</v>
      </c>
    </row>
    <row r="22" spans="7:10" ht="12.75" hidden="1">
      <c r="G22" s="5"/>
      <c r="H22" s="1"/>
      <c r="I22" s="5"/>
      <c r="J22" s="1"/>
    </row>
    <row r="23" spans="1:10" ht="12.75">
      <c r="A23" t="s">
        <v>66</v>
      </c>
      <c r="G23" s="5"/>
      <c r="H23" s="1">
        <f>DRE!H21</f>
        <v>1530</v>
      </c>
      <c r="I23" s="5"/>
      <c r="J23" s="1">
        <v>81180</v>
      </c>
    </row>
    <row r="24" spans="1:10" ht="12.75">
      <c r="A24" t="s">
        <v>14</v>
      </c>
      <c r="G24" s="5"/>
      <c r="H24" s="1">
        <f>DRE!H23+DRE!H37</f>
        <v>70574.24</v>
      </c>
      <c r="I24" s="5"/>
      <c r="J24" s="1">
        <v>193278.32</v>
      </c>
    </row>
    <row r="25" spans="1:10" ht="12.75">
      <c r="A25" t="s">
        <v>79</v>
      </c>
      <c r="H25" s="1">
        <f>DRE!H22</f>
        <v>1715</v>
      </c>
      <c r="I25" s="6"/>
      <c r="J25" s="1">
        <v>7386.06</v>
      </c>
    </row>
    <row r="26" spans="8:10" ht="12.75">
      <c r="H26" s="1"/>
      <c r="I26" s="6"/>
      <c r="J26" s="1"/>
    </row>
    <row r="27" spans="1:10" ht="12.75">
      <c r="A27" s="2" t="s">
        <v>38</v>
      </c>
      <c r="H27" s="11">
        <f>H29+H31</f>
        <v>217814.31999999998</v>
      </c>
      <c r="I27" s="7"/>
      <c r="J27" s="11">
        <f>J29+J31</f>
        <v>1544455.01</v>
      </c>
    </row>
    <row r="28" spans="1:9" ht="12.75">
      <c r="A28" s="2"/>
      <c r="I28" s="6"/>
    </row>
    <row r="29" spans="1:10" ht="12.75">
      <c r="A29" t="s">
        <v>39</v>
      </c>
      <c r="H29" s="41">
        <v>48004.59</v>
      </c>
      <c r="I29" s="6"/>
      <c r="J29" s="1">
        <v>294222.99</v>
      </c>
    </row>
    <row r="30" spans="8:10" ht="12.75" hidden="1">
      <c r="H30" s="41"/>
      <c r="I30" s="6"/>
      <c r="J30" s="1"/>
    </row>
    <row r="31" spans="1:10" ht="12.75">
      <c r="A31" t="s">
        <v>40</v>
      </c>
      <c r="H31" s="41">
        <f>288224.12-H29-H44-H53-H60</f>
        <v>169809.72999999998</v>
      </c>
      <c r="I31" s="6"/>
      <c r="J31" s="1">
        <v>1250232.02</v>
      </c>
    </row>
    <row r="32" spans="1:9" ht="12.75">
      <c r="A32" t="s">
        <v>41</v>
      </c>
      <c r="I32" s="6"/>
    </row>
    <row r="33" spans="9:14" ht="12.75">
      <c r="I33" s="6"/>
      <c r="N33" s="1"/>
    </row>
    <row r="34" spans="1:10" ht="12.75">
      <c r="A34" s="2" t="s">
        <v>42</v>
      </c>
      <c r="H34" s="11">
        <f>H15-H27</f>
        <v>69175.42000000001</v>
      </c>
      <c r="I34" s="7"/>
      <c r="J34" s="11">
        <f>J15-J27</f>
        <v>714557.6199999999</v>
      </c>
    </row>
    <row r="35" ht="12.75">
      <c r="I35" s="6"/>
    </row>
    <row r="36" spans="1:12" ht="12.75">
      <c r="A36" s="2" t="s">
        <v>43</v>
      </c>
      <c r="H36" s="11">
        <f>H38</f>
        <v>138.62</v>
      </c>
      <c r="I36" s="7"/>
      <c r="J36" s="11">
        <f>J38</f>
        <v>732537.78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44</v>
      </c>
      <c r="H38" s="1">
        <f>DRE!H32</f>
        <v>138.62</v>
      </c>
      <c r="I38" s="6"/>
      <c r="J38" s="1">
        <v>732537.78</v>
      </c>
    </row>
    <row r="39" ht="12.75">
      <c r="I39" s="6"/>
    </row>
    <row r="40" spans="1:11" ht="13.5" thickBot="1">
      <c r="A40" s="2" t="s">
        <v>45</v>
      </c>
      <c r="H40" s="12">
        <f>H34+H36</f>
        <v>69314.04000000001</v>
      </c>
      <c r="I40" s="7"/>
      <c r="J40" s="12">
        <f>J34+J36</f>
        <v>1447095.4</v>
      </c>
      <c r="K40" s="7"/>
    </row>
    <row r="41" ht="13.5" thickTop="1">
      <c r="I41" s="6"/>
    </row>
    <row r="42" spans="1:13" ht="13.5" thickBot="1">
      <c r="A42" s="2" t="s">
        <v>46</v>
      </c>
      <c r="H42" s="12">
        <f>H44+H53+H60+H64</f>
        <v>69314.04</v>
      </c>
      <c r="I42" s="7"/>
      <c r="J42" s="12">
        <f>J44+J53+J60+J64</f>
        <v>1447095.4000000001</v>
      </c>
      <c r="K42" s="1"/>
      <c r="M42" s="1"/>
    </row>
    <row r="43" ht="13.5" thickTop="1">
      <c r="I43" s="6"/>
    </row>
    <row r="44" spans="1:11" ht="12.75">
      <c r="A44" t="s">
        <v>47</v>
      </c>
      <c r="H44" s="11">
        <f>H45+H50+H51</f>
        <v>69767.41</v>
      </c>
      <c r="I44" s="7"/>
      <c r="J44" s="11">
        <f>SUM(J45:J51)</f>
        <v>1194206.24</v>
      </c>
      <c r="K44" s="1"/>
    </row>
    <row r="45" spans="1:10" ht="12.75">
      <c r="A45" t="s">
        <v>96</v>
      </c>
      <c r="H45" s="41">
        <v>52016.88</v>
      </c>
      <c r="I45" s="6"/>
      <c r="J45" s="1">
        <v>534440.43</v>
      </c>
    </row>
    <row r="46" spans="8:10" ht="12.75" hidden="1">
      <c r="H46" s="41"/>
      <c r="I46" s="6"/>
      <c r="J46" s="1"/>
    </row>
    <row r="47" spans="8:10" ht="12.75" hidden="1">
      <c r="H47" s="41"/>
      <c r="I47" s="6"/>
      <c r="J47" s="1"/>
    </row>
    <row r="48" spans="8:10" ht="12.75" hidden="1">
      <c r="H48" s="41"/>
      <c r="I48" s="6"/>
      <c r="J48" s="1"/>
    </row>
    <row r="49" spans="8:10" ht="12.75" hidden="1">
      <c r="H49" s="41"/>
      <c r="I49" s="6"/>
      <c r="J49" s="1"/>
    </row>
    <row r="50" spans="1:10" ht="12.75">
      <c r="A50" t="s">
        <v>71</v>
      </c>
      <c r="H50" s="41">
        <v>13635.65</v>
      </c>
      <c r="I50" s="6"/>
      <c r="J50" s="1">
        <v>458882.97</v>
      </c>
    </row>
    <row r="51" spans="1:10" ht="12.75">
      <c r="A51" t="s">
        <v>72</v>
      </c>
      <c r="H51" s="41">
        <v>4114.88</v>
      </c>
      <c r="I51" s="6"/>
      <c r="J51" s="1">
        <v>200882.84</v>
      </c>
    </row>
    <row r="52" spans="1:9" ht="12.75">
      <c r="A52" t="s">
        <v>70</v>
      </c>
      <c r="H52" s="42"/>
      <c r="I52" s="6"/>
    </row>
    <row r="53" spans="1:10" ht="12.75">
      <c r="A53" t="s">
        <v>48</v>
      </c>
      <c r="H53" s="43">
        <f>H54+H56+H57+H55</f>
        <v>642.39</v>
      </c>
      <c r="I53" s="7"/>
      <c r="J53" s="11">
        <f>SUM(J55:J57)</f>
        <v>13948.94</v>
      </c>
    </row>
    <row r="54" spans="8:9" ht="12.75" hidden="1">
      <c r="H54" s="42"/>
      <c r="I54" s="6"/>
    </row>
    <row r="55" spans="1:10" ht="12.75">
      <c r="A55" t="s">
        <v>82</v>
      </c>
      <c r="H55" s="41">
        <v>0</v>
      </c>
      <c r="I55" s="6"/>
      <c r="J55" s="1">
        <v>995</v>
      </c>
    </row>
    <row r="56" spans="1:10" ht="12.75">
      <c r="A56" t="s">
        <v>49</v>
      </c>
      <c r="H56" s="41">
        <v>0</v>
      </c>
      <c r="I56" s="6"/>
      <c r="J56" s="1">
        <v>1101.08</v>
      </c>
    </row>
    <row r="57" spans="1:10" ht="12.75">
      <c r="A57" t="s">
        <v>81</v>
      </c>
      <c r="H57" s="41">
        <v>642.39</v>
      </c>
      <c r="I57" s="6"/>
      <c r="J57" s="1">
        <v>11852.86</v>
      </c>
    </row>
    <row r="58" spans="8:9" ht="12.75" hidden="1">
      <c r="H58" s="42"/>
      <c r="I58" s="6"/>
    </row>
    <row r="59" spans="8:9" ht="12.75">
      <c r="H59" s="42"/>
      <c r="I59" s="6"/>
    </row>
    <row r="60" spans="1:10" ht="12.75">
      <c r="A60" t="s">
        <v>50</v>
      </c>
      <c r="H60" s="43">
        <f>H61+H62</f>
        <v>0</v>
      </c>
      <c r="I60" s="7"/>
      <c r="J60" s="11">
        <f>J61</f>
        <v>34032.45</v>
      </c>
    </row>
    <row r="61" spans="1:10" ht="12.75">
      <c r="A61" t="s">
        <v>51</v>
      </c>
      <c r="H61" s="41">
        <v>0</v>
      </c>
      <c r="I61" s="6"/>
      <c r="J61" s="1">
        <v>34032.45</v>
      </c>
    </row>
    <row r="62" ht="12.75">
      <c r="I62" s="6"/>
    </row>
    <row r="63" ht="12.75" hidden="1">
      <c r="I63" s="6"/>
    </row>
    <row r="64" spans="1:10" ht="12.75">
      <c r="A64" t="s">
        <v>88</v>
      </c>
      <c r="H64" s="11">
        <f>DRE!H40</f>
        <v>-1095.7600000000093</v>
      </c>
      <c r="I64" s="7"/>
      <c r="J64" s="11">
        <f>DRE!J35</f>
        <v>204907.77000000025</v>
      </c>
    </row>
    <row r="66" spans="4:8" ht="12.75">
      <c r="D66" t="s">
        <v>115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7" ht="12.75">
      <c r="A70" s="61" t="s">
        <v>171</v>
      </c>
      <c r="B70" s="61"/>
      <c r="C70" s="61"/>
      <c r="D70" s="61"/>
      <c r="E70" s="61"/>
      <c r="F70" s="61"/>
      <c r="G70" t="s">
        <v>100</v>
      </c>
    </row>
    <row r="71" spans="2:7" ht="12.75">
      <c r="B71" t="s">
        <v>78</v>
      </c>
      <c r="G71" t="s">
        <v>98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s="9" t="s">
        <v>165</v>
      </c>
    </row>
    <row r="77" spans="4:6" ht="12.75">
      <c r="D77" s="60" t="s">
        <v>166</v>
      </c>
      <c r="E77" s="60"/>
      <c r="F77" s="60"/>
    </row>
    <row r="78" spans="4:6" ht="12.75">
      <c r="D78" s="60" t="s">
        <v>167</v>
      </c>
      <c r="E78" s="60"/>
      <c r="F78" s="60"/>
    </row>
  </sheetData>
  <sheetProtection/>
  <mergeCells count="3">
    <mergeCell ref="D77:F77"/>
    <mergeCell ref="D78:F78"/>
    <mergeCell ref="A70:F70"/>
  </mergeCells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A42" sqref="A42:B4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10.7109375" style="0" bestFit="1" customWidth="1"/>
  </cols>
  <sheetData>
    <row r="1" ht="12.75">
      <c r="E1" s="2"/>
    </row>
    <row r="5" ht="12.75">
      <c r="A5" s="2" t="s">
        <v>75</v>
      </c>
    </row>
    <row r="6" ht="12.75">
      <c r="A6" s="2" t="s">
        <v>54</v>
      </c>
    </row>
    <row r="10" spans="1:5" ht="12.75">
      <c r="A10" s="2" t="s">
        <v>32</v>
      </c>
      <c r="B10" s="2"/>
      <c r="C10" s="2"/>
      <c r="D10" s="2"/>
      <c r="E10" s="2"/>
    </row>
    <row r="11" spans="1:5" ht="12.75">
      <c r="A11" s="2" t="s">
        <v>117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33</v>
      </c>
    </row>
    <row r="15" spans="1:5" ht="12.75">
      <c r="A15" s="20"/>
      <c r="B15" s="21" t="s">
        <v>27</v>
      </c>
      <c r="C15" s="22"/>
      <c r="D15" s="21" t="s">
        <v>28</v>
      </c>
      <c r="E15" s="23"/>
    </row>
    <row r="16" spans="1:5" ht="12.7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5" ht="12.75" hidden="1">
      <c r="A17" s="27"/>
      <c r="B17" s="27"/>
      <c r="C17" s="28"/>
      <c r="D17" s="5"/>
      <c r="E17" s="30"/>
    </row>
    <row r="18" spans="1:5" ht="12.75" hidden="1">
      <c r="A18" s="20"/>
      <c r="B18" s="27"/>
      <c r="C18" s="28"/>
      <c r="D18" s="31"/>
      <c r="E18" s="29"/>
    </row>
    <row r="19" spans="1:5" ht="12.75">
      <c r="A19" s="32" t="s">
        <v>101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5" ht="12.75">
      <c r="A20" s="38"/>
      <c r="B20" s="7"/>
      <c r="C20" s="7"/>
      <c r="D20" s="34"/>
      <c r="E20" s="34"/>
    </row>
    <row r="21" spans="1:5" ht="12.75">
      <c r="A21" s="44" t="s">
        <v>86</v>
      </c>
      <c r="B21" s="17">
        <v>592035.19</v>
      </c>
      <c r="C21" s="17"/>
      <c r="D21" s="39">
        <v>-592035.19</v>
      </c>
      <c r="E21" s="39"/>
    </row>
    <row r="22" spans="1:5" ht="12.75" hidden="1">
      <c r="A22" s="44"/>
      <c r="B22" s="17"/>
      <c r="C22" s="17"/>
      <c r="D22" s="39"/>
      <c r="E22" s="39"/>
    </row>
    <row r="23" spans="1:5" ht="12.75" hidden="1">
      <c r="A23" s="44"/>
      <c r="B23" s="17"/>
      <c r="C23" s="17"/>
      <c r="D23" s="39"/>
      <c r="E23" s="39"/>
    </row>
    <row r="24" spans="1:5" ht="12.75">
      <c r="A24" s="44"/>
      <c r="B24" s="17"/>
      <c r="C24" s="17"/>
      <c r="D24" s="39"/>
      <c r="E24" s="39"/>
    </row>
    <row r="25" spans="1:5" ht="12.75">
      <c r="A25" s="44" t="s">
        <v>105</v>
      </c>
      <c r="B25" s="17"/>
      <c r="C25" s="17"/>
      <c r="D25" s="39">
        <v>181405.45</v>
      </c>
      <c r="E25" s="39">
        <f>D25</f>
        <v>181405.45</v>
      </c>
    </row>
    <row r="26" spans="1:5" ht="12.75">
      <c r="A26" s="45"/>
      <c r="B26" s="7"/>
      <c r="C26" s="7"/>
      <c r="D26" s="34"/>
      <c r="E26" s="34"/>
    </row>
    <row r="27" spans="1:5" ht="12.75">
      <c r="A27" s="44" t="s">
        <v>73</v>
      </c>
      <c r="B27" s="7"/>
      <c r="C27" s="7"/>
      <c r="D27" s="39">
        <v>204907.77</v>
      </c>
      <c r="E27" s="39">
        <f>D27</f>
        <v>204907.77</v>
      </c>
    </row>
    <row r="28" spans="1:5" ht="12.75">
      <c r="A28" s="45"/>
      <c r="B28" s="7"/>
      <c r="C28" s="7"/>
      <c r="D28" s="34"/>
      <c r="E28" s="34"/>
    </row>
    <row r="29" spans="1:7" ht="12.75">
      <c r="A29" s="46" t="s">
        <v>112</v>
      </c>
      <c r="B29" s="37">
        <f>B19+B21</f>
        <v>783737.46</v>
      </c>
      <c r="C29" s="37" t="e">
        <f>C19+#REF!+C27+C21</f>
        <v>#REF!</v>
      </c>
      <c r="D29" s="33">
        <f>D19+D21+D23+D27+D25</f>
        <v>10348.93000000008</v>
      </c>
      <c r="E29" s="33">
        <f>E19+E21+E23+E27+E25</f>
        <v>794086.3899999999</v>
      </c>
      <c r="F29" s="1"/>
      <c r="G29" s="1"/>
    </row>
    <row r="30" spans="1:6" ht="12.75">
      <c r="A30" s="45"/>
      <c r="B30" s="7"/>
      <c r="C30" s="7"/>
      <c r="D30" s="34"/>
      <c r="E30" s="34"/>
      <c r="F30" s="1"/>
    </row>
    <row r="31" spans="1:6" ht="12.75">
      <c r="A31" s="44" t="s">
        <v>86</v>
      </c>
      <c r="B31" s="17">
        <f>Passivo!I40-Passivo!G40</f>
        <v>181405.45</v>
      </c>
      <c r="C31" s="17"/>
      <c r="D31" s="39">
        <f>-B31</f>
        <v>-181405.45</v>
      </c>
      <c r="E31" s="34"/>
      <c r="F31" s="1"/>
    </row>
    <row r="32" spans="1:9" ht="12.75">
      <c r="A32" s="45"/>
      <c r="B32" s="7"/>
      <c r="C32" s="7"/>
      <c r="D32" s="34"/>
      <c r="E32" s="34"/>
      <c r="F32" s="1"/>
      <c r="I32" s="1"/>
    </row>
    <row r="33" spans="1:6" ht="12.75">
      <c r="A33" s="44" t="s">
        <v>94</v>
      </c>
      <c r="B33" s="34"/>
      <c r="C33" s="7"/>
      <c r="D33" s="1">
        <f>DRE!H40</f>
        <v>-1095.7600000000093</v>
      </c>
      <c r="E33" s="39">
        <f>D33</f>
        <v>-1095.7600000000093</v>
      </c>
      <c r="F33" s="1"/>
    </row>
    <row r="34" spans="1:7" ht="12.75">
      <c r="A34" s="38"/>
      <c r="B34" s="7"/>
      <c r="C34" s="7"/>
      <c r="D34" s="34"/>
      <c r="E34" s="34"/>
      <c r="F34" s="1"/>
      <c r="G34" s="1"/>
    </row>
    <row r="35" spans="1:8" ht="12.75">
      <c r="A35" s="32" t="s">
        <v>113</v>
      </c>
      <c r="B35" s="33">
        <f>B29+B31+B33</f>
        <v>965142.9099999999</v>
      </c>
      <c r="C35" s="33" t="e">
        <f>C29+C31+C33</f>
        <v>#REF!</v>
      </c>
      <c r="D35" s="33">
        <f>D29+D31+D33</f>
        <v>-172152.27999999994</v>
      </c>
      <c r="E35" s="33">
        <f>E29+E31+E33</f>
        <v>792990.6299999999</v>
      </c>
      <c r="F35" s="1"/>
      <c r="G35" s="1"/>
      <c r="H35" s="1"/>
    </row>
    <row r="36" spans="1:5" ht="12.75">
      <c r="A36" s="14"/>
      <c r="B36" s="7"/>
      <c r="C36" s="7"/>
      <c r="D36" s="7"/>
      <c r="E36" s="7"/>
    </row>
    <row r="37" ht="12.75">
      <c r="E37" s="1"/>
    </row>
    <row r="38" ht="12.75">
      <c r="A38" t="s">
        <v>116</v>
      </c>
    </row>
    <row r="39" ht="12.75">
      <c r="E39" s="1"/>
    </row>
    <row r="41" spans="1:6" ht="12.75">
      <c r="A41" s="6"/>
      <c r="D41" s="6"/>
      <c r="E41" s="6"/>
      <c r="F41" s="6"/>
    </row>
    <row r="42" spans="1:6" ht="12.75">
      <c r="A42" s="61" t="s">
        <v>171</v>
      </c>
      <c r="B42" s="61"/>
      <c r="D42" s="60" t="s">
        <v>100</v>
      </c>
      <c r="E42" s="60"/>
      <c r="F42" s="60"/>
    </row>
    <row r="43" spans="1:6" ht="12.75">
      <c r="A43" s="60" t="s">
        <v>77</v>
      </c>
      <c r="B43" s="61"/>
      <c r="D43" s="60" t="s">
        <v>97</v>
      </c>
      <c r="E43" s="61"/>
      <c r="F43" s="61"/>
    </row>
    <row r="46" ht="12.75" hidden="1"/>
    <row r="47" ht="12.75" hidden="1"/>
    <row r="48" spans="3:7" ht="12.75">
      <c r="C48" s="3"/>
      <c r="D48" s="6"/>
      <c r="E48" s="6"/>
      <c r="F48" s="6"/>
      <c r="G48" s="6"/>
    </row>
    <row r="49" spans="2:4" ht="12.75">
      <c r="B49" s="60" t="s">
        <v>165</v>
      </c>
      <c r="C49" s="60"/>
      <c r="D49" s="60"/>
    </row>
    <row r="50" spans="2:5" ht="12.75">
      <c r="B50" s="60" t="s">
        <v>166</v>
      </c>
      <c r="C50" s="60"/>
      <c r="D50" s="60"/>
      <c r="E50" s="1"/>
    </row>
    <row r="51" spans="2:4" ht="12.75">
      <c r="B51" s="60" t="s">
        <v>167</v>
      </c>
      <c r="C51" s="60"/>
      <c r="D51" s="60"/>
    </row>
  </sheetData>
  <sheetProtection/>
  <mergeCells count="7">
    <mergeCell ref="B51:D51"/>
    <mergeCell ref="A42:B42"/>
    <mergeCell ref="D42:F42"/>
    <mergeCell ref="A43:B43"/>
    <mergeCell ref="D43:F43"/>
    <mergeCell ref="B49:D49"/>
    <mergeCell ref="B50:D50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tabSelected="1" zoomScalePageLayoutView="0" workbookViewId="0" topLeftCell="A52">
      <selection activeCell="H85" sqref="H85"/>
    </sheetView>
  </sheetViews>
  <sheetFormatPr defaultColWidth="9.140625" defaultRowHeight="12.75"/>
  <cols>
    <col min="1" max="1" width="85.00390625" style="0" bestFit="1" customWidth="1"/>
    <col min="2" max="2" width="12.28125" style="0" bestFit="1" customWidth="1"/>
  </cols>
  <sheetData>
    <row r="1" ht="12.75">
      <c r="B1" s="48"/>
    </row>
    <row r="2" ht="12.75">
      <c r="B2" s="48"/>
    </row>
    <row r="3" spans="1:2" ht="12.75">
      <c r="A3" s="47" t="s">
        <v>74</v>
      </c>
      <c r="B3" s="48"/>
    </row>
    <row r="4" spans="1:2" ht="12.75">
      <c r="A4" s="4" t="s">
        <v>52</v>
      </c>
      <c r="B4" s="48"/>
    </row>
    <row r="5" spans="1:2" ht="12.75">
      <c r="A5" s="4"/>
      <c r="B5" s="48"/>
    </row>
    <row r="6" spans="1:2" ht="12.75">
      <c r="A6" s="49" t="s">
        <v>35</v>
      </c>
      <c r="B6" s="48"/>
    </row>
    <row r="7" spans="1:2" ht="12.75">
      <c r="A7" s="50" t="s">
        <v>26</v>
      </c>
      <c r="B7" s="48"/>
    </row>
    <row r="8" spans="1:2" ht="12.75">
      <c r="A8" s="4"/>
      <c r="B8" s="48"/>
    </row>
    <row r="9" ht="12.75">
      <c r="B9" s="48"/>
    </row>
    <row r="10" ht="13.5" thickBot="1">
      <c r="B10" s="51" t="s">
        <v>168</v>
      </c>
    </row>
    <row r="11" ht="13.5" thickTop="1">
      <c r="B11" s="48"/>
    </row>
    <row r="12" spans="1:2" ht="12.75">
      <c r="A12" s="2" t="s">
        <v>118</v>
      </c>
      <c r="B12" s="48"/>
    </row>
    <row r="13" ht="12.75">
      <c r="B13" s="48"/>
    </row>
    <row r="14" spans="1:2" ht="13.5" thickBot="1">
      <c r="A14" s="2" t="s">
        <v>119</v>
      </c>
      <c r="B14" s="52">
        <v>-1095.76</v>
      </c>
    </row>
    <row r="15" ht="13.5" thickTop="1">
      <c r="B15" s="53"/>
    </row>
    <row r="16" spans="1:2" ht="12.75">
      <c r="A16" t="s">
        <v>120</v>
      </c>
      <c r="B16" s="53"/>
    </row>
    <row r="17" spans="1:2" ht="12.75">
      <c r="A17" t="s">
        <v>121</v>
      </c>
      <c r="B17" s="53">
        <v>12511.99</v>
      </c>
    </row>
    <row r="18" spans="1:2" ht="12.75">
      <c r="A18" t="s">
        <v>122</v>
      </c>
      <c r="B18" s="53">
        <v>0</v>
      </c>
    </row>
    <row r="19" spans="1:2" ht="12.75">
      <c r="A19" t="s">
        <v>123</v>
      </c>
      <c r="B19" s="53">
        <v>0</v>
      </c>
    </row>
    <row r="20" spans="1:2" ht="12.75">
      <c r="A20" t="s">
        <v>124</v>
      </c>
      <c r="B20" s="53">
        <v>107318.85</v>
      </c>
    </row>
    <row r="21" spans="1:2" ht="12.75">
      <c r="A21" t="s">
        <v>125</v>
      </c>
      <c r="B21" s="53">
        <v>0</v>
      </c>
    </row>
    <row r="22" spans="1:2" ht="12.75">
      <c r="A22" t="s">
        <v>126</v>
      </c>
      <c r="B22" s="53">
        <v>0</v>
      </c>
    </row>
    <row r="23" spans="1:2" ht="12.75">
      <c r="A23" t="s">
        <v>127</v>
      </c>
      <c r="B23" s="53">
        <v>0</v>
      </c>
    </row>
    <row r="24" ht="12.75">
      <c r="B24" s="53"/>
    </row>
    <row r="25" spans="1:2" ht="12.75">
      <c r="A25" t="s">
        <v>128</v>
      </c>
      <c r="B25" s="53"/>
    </row>
    <row r="26" ht="12.75">
      <c r="B26" s="53"/>
    </row>
    <row r="27" spans="1:2" ht="12.75">
      <c r="A27" t="s">
        <v>129</v>
      </c>
      <c r="B27" s="53">
        <v>-12796.900000000023</v>
      </c>
    </row>
    <row r="28" spans="1:2" ht="12.75">
      <c r="A28" t="s">
        <v>130</v>
      </c>
      <c r="B28" s="53">
        <v>-224.20000000000073</v>
      </c>
    </row>
    <row r="29" spans="1:2" ht="12.75">
      <c r="A29" t="s">
        <v>131</v>
      </c>
      <c r="B29" s="59">
        <v>-13532.63</v>
      </c>
    </row>
    <row r="30" spans="1:2" ht="12.75">
      <c r="A30" t="s">
        <v>132</v>
      </c>
      <c r="B30" s="53">
        <v>97315.55999999998</v>
      </c>
    </row>
    <row r="31" spans="1:2" ht="12.75">
      <c r="A31" t="s">
        <v>133</v>
      </c>
      <c r="B31" s="53">
        <v>0</v>
      </c>
    </row>
    <row r="32" spans="1:2" ht="12.75">
      <c r="A32" t="s">
        <v>134</v>
      </c>
      <c r="B32" s="53">
        <v>0</v>
      </c>
    </row>
    <row r="33" spans="1:2" ht="12.75">
      <c r="A33" t="s">
        <v>135</v>
      </c>
      <c r="B33" s="53">
        <v>0</v>
      </c>
    </row>
    <row r="34" spans="1:2" ht="12.75">
      <c r="A34" t="s">
        <v>136</v>
      </c>
      <c r="B34" s="53">
        <v>0</v>
      </c>
    </row>
    <row r="35" spans="1:2" ht="12.75">
      <c r="A35" t="s">
        <v>137</v>
      </c>
      <c r="B35" s="53">
        <v>0</v>
      </c>
    </row>
    <row r="36" ht="12.75">
      <c r="B36" s="53"/>
    </row>
    <row r="37" spans="1:2" ht="12.75">
      <c r="A37" t="s">
        <v>138</v>
      </c>
      <c r="B37" s="53"/>
    </row>
    <row r="38" spans="1:2" ht="12.75">
      <c r="A38" t="s">
        <v>139</v>
      </c>
      <c r="B38" s="53">
        <v>2784162.75</v>
      </c>
    </row>
    <row r="39" spans="1:2" ht="12.75">
      <c r="A39" t="s">
        <v>140</v>
      </c>
      <c r="B39" s="53">
        <v>2.980000000000018</v>
      </c>
    </row>
    <row r="40" spans="1:2" ht="12.75">
      <c r="A40" t="s">
        <v>140</v>
      </c>
      <c r="B40" s="53">
        <v>-141901.49</v>
      </c>
    </row>
    <row r="41" spans="1:2" ht="12.75">
      <c r="A41" t="s">
        <v>141</v>
      </c>
      <c r="B41" s="53">
        <v>0</v>
      </c>
    </row>
    <row r="42" spans="1:2" ht="12.75">
      <c r="A42" t="s">
        <v>142</v>
      </c>
      <c r="B42" s="53">
        <v>0</v>
      </c>
    </row>
    <row r="43" ht="12.75">
      <c r="B43" s="53"/>
    </row>
    <row r="44" spans="1:2" ht="13.5" thickBot="1">
      <c r="A44" s="14" t="s">
        <v>143</v>
      </c>
      <c r="B44" s="54">
        <v>2831761.15</v>
      </c>
    </row>
    <row r="45" ht="13.5" thickTop="1">
      <c r="B45" s="53"/>
    </row>
    <row r="46" spans="1:2" ht="12.75">
      <c r="A46" s="2" t="s">
        <v>144</v>
      </c>
      <c r="B46" s="53"/>
    </row>
    <row r="47" spans="1:2" ht="12.75">
      <c r="A47" t="s">
        <v>145</v>
      </c>
      <c r="B47" s="53">
        <v>0</v>
      </c>
    </row>
    <row r="48" spans="1:2" ht="12.75">
      <c r="A48" t="s">
        <v>146</v>
      </c>
      <c r="B48" s="53">
        <v>0</v>
      </c>
    </row>
    <row r="49" spans="1:2" ht="12.75">
      <c r="A49" t="s">
        <v>147</v>
      </c>
      <c r="B49" s="53">
        <v>0</v>
      </c>
    </row>
    <row r="50" spans="1:2" ht="12.75">
      <c r="A50" t="s">
        <v>148</v>
      </c>
      <c r="B50" s="53">
        <v>0</v>
      </c>
    </row>
    <row r="51" spans="1:2" ht="12.75">
      <c r="A51" t="s">
        <v>149</v>
      </c>
      <c r="B51" s="53">
        <v>0</v>
      </c>
    </row>
    <row r="52" spans="1:2" ht="12.75">
      <c r="A52" t="s">
        <v>150</v>
      </c>
      <c r="B52" s="53">
        <v>0</v>
      </c>
    </row>
    <row r="53" spans="1:2" ht="12.75">
      <c r="A53" t="s">
        <v>151</v>
      </c>
      <c r="B53" s="53">
        <v>0</v>
      </c>
    </row>
    <row r="54" spans="1:2" ht="12.75">
      <c r="A54" t="s">
        <v>152</v>
      </c>
      <c r="B54" s="53">
        <v>0</v>
      </c>
    </row>
    <row r="55" spans="1:2" ht="12.75">
      <c r="A55" t="s">
        <v>153</v>
      </c>
      <c r="B55" s="53">
        <v>-5980</v>
      </c>
    </row>
    <row r="56" spans="1:2" ht="12.75">
      <c r="A56" t="s">
        <v>3</v>
      </c>
      <c r="B56" s="53"/>
    </row>
    <row r="57" spans="1:2" ht="13.5" thickBot="1">
      <c r="A57" s="2" t="s">
        <v>154</v>
      </c>
      <c r="B57" s="52">
        <v>-5980</v>
      </c>
    </row>
    <row r="58" ht="13.5" thickTop="1">
      <c r="B58" s="53"/>
    </row>
    <row r="59" spans="1:2" ht="12.75">
      <c r="A59" s="2" t="s">
        <v>155</v>
      </c>
      <c r="B59" s="53"/>
    </row>
    <row r="60" spans="1:2" ht="12.75">
      <c r="A60" t="s">
        <v>156</v>
      </c>
      <c r="B60" s="53">
        <v>0</v>
      </c>
    </row>
    <row r="61" spans="1:2" ht="12.75">
      <c r="A61" t="s">
        <v>157</v>
      </c>
      <c r="B61" s="53">
        <v>0</v>
      </c>
    </row>
    <row r="62" spans="1:2" ht="12.75">
      <c r="A62" t="s">
        <v>158</v>
      </c>
      <c r="B62" s="53">
        <v>0</v>
      </c>
    </row>
    <row r="63" spans="1:2" ht="12.75">
      <c r="A63" t="s">
        <v>159</v>
      </c>
      <c r="B63" s="53">
        <v>0</v>
      </c>
    </row>
    <row r="64" spans="1:2" ht="12.75">
      <c r="A64" t="s">
        <v>160</v>
      </c>
      <c r="B64" s="53">
        <v>0</v>
      </c>
    </row>
    <row r="65" spans="1:2" ht="12.75">
      <c r="A65" t="s">
        <v>161</v>
      </c>
      <c r="B65" s="53">
        <v>0</v>
      </c>
    </row>
    <row r="66" spans="1:2" ht="12.75">
      <c r="A66" t="s">
        <v>162</v>
      </c>
      <c r="B66" s="53">
        <v>0</v>
      </c>
    </row>
    <row r="67" ht="12.75">
      <c r="B67" s="53"/>
    </row>
    <row r="68" spans="1:2" ht="12.75">
      <c r="A68" t="s">
        <v>154</v>
      </c>
      <c r="B68" s="53">
        <v>0</v>
      </c>
    </row>
    <row r="69" ht="12.75">
      <c r="B69" s="53"/>
    </row>
    <row r="70" spans="1:2" ht="13.5" thickBot="1">
      <c r="A70" s="2" t="s">
        <v>163</v>
      </c>
      <c r="B70" s="52">
        <v>55613.59</v>
      </c>
    </row>
    <row r="71" spans="1:2" ht="14.25" thickBot="1" thickTop="1">
      <c r="A71" s="2" t="s">
        <v>164</v>
      </c>
      <c r="B71" s="55">
        <v>1808.67</v>
      </c>
    </row>
    <row r="72" spans="1:2" ht="14.25" thickBot="1" thickTop="1">
      <c r="A72" s="2" t="s">
        <v>169</v>
      </c>
      <c r="B72" s="52">
        <v>57422.259999999995</v>
      </c>
    </row>
    <row r="73" ht="13.5" thickTop="1">
      <c r="B73" s="53"/>
    </row>
    <row r="74" ht="12.75">
      <c r="B74" s="53"/>
    </row>
    <row r="75" spans="1:2" ht="12.75">
      <c r="A75" s="56" t="s">
        <v>170</v>
      </c>
      <c r="B75" s="53"/>
    </row>
    <row r="76" ht="12.75">
      <c r="B76" s="53"/>
    </row>
    <row r="77" ht="12.75">
      <c r="B77" s="53"/>
    </row>
    <row r="78" spans="1:2" ht="12.75">
      <c r="A78" s="61" t="s">
        <v>171</v>
      </c>
      <c r="B78" s="61"/>
    </row>
    <row r="79" spans="1:2" ht="12.75">
      <c r="A79" s="56" t="s">
        <v>77</v>
      </c>
      <c r="B79" s="48"/>
    </row>
    <row r="82" spans="1:2" ht="12.75">
      <c r="A82" s="47" t="s">
        <v>100</v>
      </c>
      <c r="B82" s="57"/>
    </row>
    <row r="83" spans="1:2" ht="12.75">
      <c r="A83" s="47" t="s">
        <v>98</v>
      </c>
      <c r="B83" s="58"/>
    </row>
    <row r="84" ht="12.75">
      <c r="B84" s="57"/>
    </row>
    <row r="86" ht="12.75">
      <c r="A86" s="56" t="s">
        <v>165</v>
      </c>
    </row>
    <row r="87" ht="12.75">
      <c r="A87" s="56" t="s">
        <v>166</v>
      </c>
    </row>
    <row r="88" spans="1:2" ht="12.75">
      <c r="A88" s="56" t="s">
        <v>167</v>
      </c>
      <c r="B88" s="53"/>
    </row>
  </sheetData>
  <sheetProtection/>
  <mergeCells count="1">
    <mergeCell ref="A78:B78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Natalina</cp:lastModifiedBy>
  <cp:lastPrinted>2016-05-31T17:31:46Z</cp:lastPrinted>
  <dcterms:created xsi:type="dcterms:W3CDTF">1999-02-04T01:52:30Z</dcterms:created>
  <dcterms:modified xsi:type="dcterms:W3CDTF">2021-02-15T16:13:10Z</dcterms:modified>
  <cp:category/>
  <cp:version/>
  <cp:contentType/>
  <cp:contentStatus/>
</cp:coreProperties>
</file>